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bookViews>
  <sheets>
    <sheet name="FS USD (ua)" sheetId="1" r:id="rId1"/>
  </sheets>
  <definedNames>
    <definedName name="_xlnm._FilterDatabase" localSheetId="0" hidden="1">'FS USD (ua)'!$D$2:$D$1687</definedName>
    <definedName name="_xlnm.Print_Area" localSheetId="0">'FS USD (ua)'!$E$3:$AQ$1745</definedName>
  </definedNames>
  <calcPr calcId="144525"/>
</workbook>
</file>

<file path=xl/calcChain.xml><?xml version="1.0" encoding="utf-8"?>
<calcChain xmlns="http://schemas.openxmlformats.org/spreadsheetml/2006/main">
  <c r="AG225" i="1" l="1"/>
  <c r="E348" i="1"/>
  <c r="AG1301" i="1" l="1"/>
  <c r="AN1350" i="1" l="1"/>
  <c r="AG1293" i="1"/>
  <c r="AG435" i="1"/>
  <c r="AR1199" i="1"/>
  <c r="AM235" i="1"/>
  <c r="AG235" i="1"/>
  <c r="AM225" i="1"/>
  <c r="AA218" i="1"/>
  <c r="AG218" i="1"/>
  <c r="AG289" i="1" l="1"/>
  <c r="AR232" i="1"/>
  <c r="AG453" i="1" l="1"/>
  <c r="AA1623" i="1"/>
  <c r="AA1627" i="1" s="1"/>
  <c r="AN364" i="1"/>
  <c r="AA235" i="1"/>
  <c r="AA289" i="1"/>
  <c r="AA296" i="1" s="1"/>
  <c r="AA300" i="1" s="1"/>
  <c r="AA306" i="1" s="1"/>
  <c r="AA1399" i="1"/>
  <c r="AR223" i="1" s="1"/>
  <c r="AM1692" i="1"/>
  <c r="AG1692" i="1"/>
  <c r="AA1692" i="1"/>
  <c r="AA1696" i="1"/>
  <c r="AA1504" i="1"/>
  <c r="AR243" i="1" s="1"/>
  <c r="AM1512" i="1"/>
  <c r="AG1512" i="1"/>
  <c r="AA1512" i="1"/>
  <c r="AA1516" i="1"/>
  <c r="AR245" i="1" s="1"/>
  <c r="AA1620" i="1"/>
  <c r="AG1620" i="1"/>
  <c r="AM1620" i="1"/>
  <c r="AM1409" i="1"/>
  <c r="AM1696" i="1" s="1"/>
  <c r="AM1714" i="1"/>
  <c r="AG1710" i="1" s="1"/>
  <c r="AG1714" i="1" s="1"/>
  <c r="AA1710" i="1" s="1"/>
  <c r="AA1714" i="1" s="1"/>
  <c r="F1695" i="1"/>
  <c r="E1680" i="1"/>
  <c r="E1679" i="1"/>
  <c r="E1677" i="1"/>
  <c r="AJ1670" i="1"/>
  <c r="AF1670" i="1"/>
  <c r="AB1669" i="1"/>
  <c r="AN1669" i="1"/>
  <c r="AB1668" i="1"/>
  <c r="AB1670" i="1" s="1"/>
  <c r="AN1668" i="1"/>
  <c r="AN1667" i="1"/>
  <c r="AJ1664" i="1"/>
  <c r="AJ1672" i="1" s="1"/>
  <c r="AF1664" i="1"/>
  <c r="AB1663" i="1"/>
  <c r="AN1663" i="1" s="1"/>
  <c r="AN1664" i="1" s="1"/>
  <c r="AN1662" i="1"/>
  <c r="AM1623" i="1"/>
  <c r="AM1627" i="1" s="1"/>
  <c r="AM1629" i="1" s="1"/>
  <c r="AG1623" i="1"/>
  <c r="AG1627" i="1"/>
  <c r="AG1629" i="1" s="1"/>
  <c r="H1616" i="1"/>
  <c r="E1614" i="1"/>
  <c r="E1613" i="1"/>
  <c r="E1611" i="1"/>
  <c r="E1543" i="1"/>
  <c r="E1542" i="1"/>
  <c r="E1540" i="1"/>
  <c r="AM1516" i="1"/>
  <c r="AG1516" i="1"/>
  <c r="F1507" i="1"/>
  <c r="F1519" i="1" s="1"/>
  <c r="F1562" i="1" s="1"/>
  <c r="F1579" i="1" s="1"/>
  <c r="AM1504" i="1"/>
  <c r="AG1504" i="1"/>
  <c r="AK1490" i="1"/>
  <c r="AM1459" i="1"/>
  <c r="AR1490" i="1" s="1"/>
  <c r="AK1479" i="1"/>
  <c r="AK1468" i="1"/>
  <c r="AG1459" i="1"/>
  <c r="AA1459" i="1"/>
  <c r="AM1458" i="1"/>
  <c r="AG1458" i="1"/>
  <c r="AA1458" i="1"/>
  <c r="AM1456" i="1"/>
  <c r="AG1456" i="1"/>
  <c r="AA1456" i="1"/>
  <c r="F1451" i="1"/>
  <c r="AK1447" i="1"/>
  <c r="AF1443" i="1"/>
  <c r="AF1447" i="1" s="1"/>
  <c r="AF1430" i="1"/>
  <c r="AR230" i="1" s="1"/>
  <c r="E1419" i="1"/>
  <c r="E1418" i="1"/>
  <c r="E1416" i="1"/>
  <c r="AG1409" i="1"/>
  <c r="AG1696" i="1" s="1"/>
  <c r="F1401" i="1"/>
  <c r="AM1399" i="1"/>
  <c r="AG1399" i="1"/>
  <c r="AM1382" i="1"/>
  <c r="AG1382" i="1"/>
  <c r="AA1382" i="1"/>
  <c r="AM1377" i="1"/>
  <c r="AG1377" i="1"/>
  <c r="AA1377" i="1"/>
  <c r="AA1366" i="1"/>
  <c r="AG1366" i="1"/>
  <c r="AD1366" i="1"/>
  <c r="X1366" i="1"/>
  <c r="AN1365" i="1"/>
  <c r="AR1364" i="1"/>
  <c r="AN1364" i="1"/>
  <c r="AK1363" i="1"/>
  <c r="AK1366" i="1" s="1"/>
  <c r="U1363" i="1"/>
  <c r="U1370" i="1" s="1"/>
  <c r="R1363" i="1"/>
  <c r="R1370" i="1" s="1"/>
  <c r="AG1354" i="1"/>
  <c r="AD1354" i="1"/>
  <c r="AD1371" i="1" s="1"/>
  <c r="AA1354" i="1"/>
  <c r="X1354" i="1"/>
  <c r="X1371" i="1" s="1"/>
  <c r="AN1353" i="1"/>
  <c r="AN1352" i="1"/>
  <c r="AN1351" i="1"/>
  <c r="AK1350" i="1"/>
  <c r="AK1370" i="1" s="1"/>
  <c r="F1329" i="1"/>
  <c r="AC423" i="1" s="1"/>
  <c r="E1327" i="1"/>
  <c r="E1326" i="1"/>
  <c r="E1324" i="1"/>
  <c r="E1262" i="1"/>
  <c r="E1261" i="1"/>
  <c r="E1259" i="1"/>
  <c r="AG1248" i="1"/>
  <c r="AR1247" i="1"/>
  <c r="AR1246" i="1"/>
  <c r="AR1245" i="1"/>
  <c r="AR1244" i="1"/>
  <c r="AG1242" i="1"/>
  <c r="AG1249" i="1"/>
  <c r="AR293" i="1" s="1"/>
  <c r="AR1241" i="1"/>
  <c r="AG1232" i="1"/>
  <c r="AR291" i="1" s="1"/>
  <c r="AR1231" i="1"/>
  <c r="AR1230" i="1"/>
  <c r="AG1229" i="1"/>
  <c r="AR1229" i="1" s="1"/>
  <c r="AG1228" i="1"/>
  <c r="AR1228" i="1" s="1"/>
  <c r="AR1227" i="1"/>
  <c r="AR1226" i="1"/>
  <c r="AR1225" i="1"/>
  <c r="AR1224" i="1"/>
  <c r="AG1216" i="1"/>
  <c r="AR285" i="1" s="1"/>
  <c r="AR1215" i="1"/>
  <c r="AR1214" i="1"/>
  <c r="AR1213" i="1"/>
  <c r="AR1212" i="1"/>
  <c r="AR1211" i="1"/>
  <c r="AR1210" i="1"/>
  <c r="AG1201" i="1"/>
  <c r="AR284" i="1" s="1"/>
  <c r="AR1200" i="1"/>
  <c r="AG1198" i="1"/>
  <c r="AR1198" i="1" s="1"/>
  <c r="AG1197" i="1"/>
  <c r="AR1197" i="1" s="1"/>
  <c r="AG1196" i="1"/>
  <c r="AR1196" i="1" s="1"/>
  <c r="AG1195" i="1"/>
  <c r="AG1194" i="1"/>
  <c r="AR1194" i="1"/>
  <c r="F1188" i="1"/>
  <c r="F1204" i="1"/>
  <c r="E1185" i="1"/>
  <c r="E1184" i="1"/>
  <c r="E1182" i="1"/>
  <c r="E1120" i="1"/>
  <c r="E1119" i="1"/>
  <c r="E1117" i="1"/>
  <c r="E1041" i="1"/>
  <c r="E1040" i="1"/>
  <c r="E1038" i="1"/>
  <c r="H975" i="1"/>
  <c r="E973" i="1"/>
  <c r="E972" i="1"/>
  <c r="E970" i="1"/>
  <c r="H897" i="1"/>
  <c r="E895" i="1"/>
  <c r="E894" i="1"/>
  <c r="E892" i="1"/>
  <c r="H829" i="1"/>
  <c r="E827" i="1"/>
  <c r="E826" i="1"/>
  <c r="E824" i="1"/>
  <c r="H763" i="1"/>
  <c r="H761" i="1"/>
  <c r="E759" i="1"/>
  <c r="E758" i="1"/>
  <c r="E756" i="1"/>
  <c r="H693" i="1"/>
  <c r="E691" i="1"/>
  <c r="E690" i="1"/>
  <c r="E688" i="1"/>
  <c r="H623" i="1"/>
  <c r="E621" i="1"/>
  <c r="E620" i="1"/>
  <c r="E618" i="1"/>
  <c r="AN617" i="1"/>
  <c r="AN687" i="1"/>
  <c r="AN755" i="1" s="1"/>
  <c r="AN823" i="1" s="1"/>
  <c r="AN891" i="1" s="1"/>
  <c r="AN969" i="1" s="1"/>
  <c r="AN1037" i="1" s="1"/>
  <c r="H547" i="1"/>
  <c r="H545" i="1"/>
  <c r="E543" i="1"/>
  <c r="E542" i="1"/>
  <c r="E540" i="1"/>
  <c r="F497" i="1"/>
  <c r="F499" i="1" s="1"/>
  <c r="E483" i="1"/>
  <c r="E482" i="1"/>
  <c r="E480" i="1"/>
  <c r="AG459" i="1"/>
  <c r="AG445" i="1"/>
  <c r="AC432" i="1"/>
  <c r="AG427" i="1"/>
  <c r="E416" i="1"/>
  <c r="E415" i="1"/>
  <c r="E414" i="1"/>
  <c r="E413" i="1"/>
  <c r="E349" i="1"/>
  <c r="E347" i="1"/>
  <c r="E346" i="1"/>
  <c r="AN345" i="1"/>
  <c r="AN412" i="1" s="1"/>
  <c r="Z339" i="1"/>
  <c r="Z406" i="1" s="1"/>
  <c r="Z473" i="1" s="1"/>
  <c r="F339" i="1"/>
  <c r="F473" i="1" s="1"/>
  <c r="AS304" i="1"/>
  <c r="AR304" i="1"/>
  <c r="AR295" i="1"/>
  <c r="AM289" i="1"/>
  <c r="AM296" i="1" s="1"/>
  <c r="AM300" i="1" s="1"/>
  <c r="AM306" i="1" s="1"/>
  <c r="AG296" i="1"/>
  <c r="AG300" i="1" s="1"/>
  <c r="AG306" i="1" s="1"/>
  <c r="D284" i="1"/>
  <c r="E280" i="1"/>
  <c r="E278" i="1"/>
  <c r="E277" i="1"/>
  <c r="AM246" i="1"/>
  <c r="AG246" i="1"/>
  <c r="AA246" i="1"/>
  <c r="W245" i="1"/>
  <c r="W243" i="1"/>
  <c r="AR242" i="1"/>
  <c r="AR241" i="1"/>
  <c r="AM239" i="1"/>
  <c r="AM226" i="1"/>
  <c r="AG239" i="1"/>
  <c r="AA239" i="1"/>
  <c r="AT238" i="1"/>
  <c r="AS238" i="1"/>
  <c r="AR238" i="1"/>
  <c r="W238" i="1"/>
  <c r="AR237" i="1"/>
  <c r="AA225" i="1"/>
  <c r="AR224" i="1"/>
  <c r="D224" i="1"/>
  <c r="D223" i="1"/>
  <c r="AR221" i="1"/>
  <c r="D221" i="1"/>
  <c r="AT220" i="1"/>
  <c r="AS220" i="1"/>
  <c r="AR220" i="1"/>
  <c r="W220" i="1"/>
  <c r="D220" i="1"/>
  <c r="D219" i="1"/>
  <c r="E208" i="1"/>
  <c r="E207" i="1"/>
  <c r="AN206" i="1"/>
  <c r="AN75" i="1" s="1"/>
  <c r="E139" i="1"/>
  <c r="AN94" i="1"/>
  <c r="AN83" i="1"/>
  <c r="AN82" i="1"/>
  <c r="AN76" i="1"/>
  <c r="E71" i="1"/>
  <c r="F406" i="1"/>
  <c r="F529" i="1"/>
  <c r="F547" i="1"/>
  <c r="F545" i="1"/>
  <c r="F572" i="1"/>
  <c r="F637" i="1"/>
  <c r="F693" i="1"/>
  <c r="F695" i="1"/>
  <c r="F763" i="1"/>
  <c r="F808" i="1"/>
  <c r="F829" i="1"/>
  <c r="F831" i="1"/>
  <c r="F873" i="1"/>
  <c r="F899" i="1" s="1"/>
  <c r="F904" i="1"/>
  <c r="F975" i="1"/>
  <c r="F977" i="1"/>
  <c r="F990" i="1"/>
  <c r="AN1363" i="1"/>
  <c r="X1370" i="1"/>
  <c r="F623" i="1"/>
  <c r="F625" i="1"/>
  <c r="F665" i="1"/>
  <c r="F761" i="1"/>
  <c r="F799" i="1"/>
  <c r="F815" i="1"/>
  <c r="F839" i="1"/>
  <c r="F897" i="1"/>
  <c r="F914" i="1"/>
  <c r="AK1354" i="1"/>
  <c r="AK1371" i="1" s="1"/>
  <c r="U1366" i="1"/>
  <c r="U1371" i="1" s="1"/>
  <c r="F1219" i="1"/>
  <c r="F1235" i="1" s="1"/>
  <c r="U366" i="1"/>
  <c r="AN366" i="1" s="1"/>
  <c r="C289" i="1"/>
  <c r="AN77" i="1"/>
  <c r="W216" i="1"/>
  <c r="R1366" i="1"/>
  <c r="AN1366" i="1" s="1"/>
  <c r="AR231" i="1"/>
  <c r="C285" i="1"/>
  <c r="D285" i="1"/>
  <c r="F985" i="1"/>
  <c r="AG247" i="1" l="1"/>
  <c r="AM247" i="1"/>
  <c r="AA1371" i="1"/>
  <c r="AG1371" i="1"/>
  <c r="AN78" i="1"/>
  <c r="AN479" i="1"/>
  <c r="AN79" i="1" s="1"/>
  <c r="AN1429" i="1"/>
  <c r="AN1430" i="1" s="1"/>
  <c r="AA247" i="1"/>
  <c r="AF1672" i="1"/>
  <c r="AN1670" i="1"/>
  <c r="AG439" i="1"/>
  <c r="AB1664" i="1"/>
  <c r="AB1672" i="1" s="1"/>
  <c r="AR247" i="1"/>
  <c r="AG226" i="1"/>
  <c r="AA226" i="1"/>
  <c r="F1717" i="1"/>
  <c r="F1727" i="1" s="1"/>
  <c r="F1616" i="1"/>
  <c r="I85" i="1"/>
  <c r="I86" i="1"/>
  <c r="I84" i="1"/>
  <c r="I89" i="1"/>
  <c r="I102" i="1"/>
  <c r="I88" i="1"/>
  <c r="I82" i="1"/>
  <c r="I83" i="1"/>
  <c r="I92" i="1"/>
  <c r="I97" i="1"/>
  <c r="I87" i="1"/>
  <c r="I101" i="1"/>
  <c r="AN1116" i="1"/>
  <c r="AN84" i="1"/>
  <c r="R1371" i="1"/>
  <c r="AN1354" i="1"/>
  <c r="AN1371" i="1" l="1"/>
  <c r="AR216" i="1" s="1"/>
  <c r="AN1672" i="1"/>
  <c r="AN1181" i="1"/>
  <c r="AN1258" i="1" s="1"/>
  <c r="AN85" i="1"/>
  <c r="AN1323" i="1" l="1"/>
  <c r="AN88" i="1"/>
  <c r="AN87" i="1"/>
  <c r="AN86" i="1"/>
  <c r="AN91" i="1" l="1"/>
  <c r="AN90" i="1"/>
</calcChain>
</file>

<file path=xl/sharedStrings.xml><?xml version="1.0" encoding="utf-8"?>
<sst xmlns="http://schemas.openxmlformats.org/spreadsheetml/2006/main" count="817" uniqueCount="625">
  <si>
    <t>3.</t>
  </si>
  <si>
    <t>4.</t>
  </si>
  <si>
    <t>5.</t>
  </si>
  <si>
    <t>6.</t>
  </si>
  <si>
    <t>7.</t>
  </si>
  <si>
    <t>8.</t>
  </si>
  <si>
    <t>9.</t>
  </si>
  <si>
    <t>Оподаткування</t>
  </si>
  <si>
    <t>10.</t>
  </si>
  <si>
    <t>Витрати на заробітну плату</t>
  </si>
  <si>
    <t>11.</t>
  </si>
  <si>
    <t>12.</t>
  </si>
  <si>
    <t>Авансі видані</t>
  </si>
  <si>
    <t>13.</t>
  </si>
  <si>
    <t>Грошеві кошті</t>
  </si>
  <si>
    <t>14.</t>
  </si>
  <si>
    <t>Статутний капитал</t>
  </si>
  <si>
    <t>15.</t>
  </si>
  <si>
    <t>Торгова кредіторська заборгованість</t>
  </si>
  <si>
    <t>16.</t>
  </si>
  <si>
    <t>17.</t>
  </si>
  <si>
    <t>Контрактні та умовні зобовязання</t>
  </si>
  <si>
    <t>18.</t>
  </si>
  <si>
    <t xml:space="preserve">Повязані сторони </t>
  </si>
  <si>
    <t>19.</t>
  </si>
  <si>
    <t>Політика управління фінансовими ризиками</t>
  </si>
  <si>
    <t>20.</t>
  </si>
  <si>
    <t>21.</t>
  </si>
  <si>
    <t>-</t>
  </si>
  <si>
    <t>Під час підготовки фінансової звітності відповідно до МСФЗ керівництво Компанії несе відповідальність за:</t>
  </si>
  <si>
    <t>- вибір належних принципів бухгалтерського обліку та їх послідовне застосування;</t>
  </si>
  <si>
    <t>- застосування обґрунтованих оцінок і суджень;</t>
  </si>
  <si>
    <t>- дотримання принципів МСФЗ або розкриття усіх суттєвих відхилень від МСФЗ у примітках до фінансової звітності;</t>
  </si>
  <si>
    <t>- підготовку фінансової звітності відповідно до МСФЗ, згідно з припущенням, що Компанія і далі буде здійснювати свою діяльність у найближчому майбутньому, за виключенням випадків, коли таке припущення не буде правомірним;</t>
  </si>
  <si>
    <t>- облік та розкриття у фінансовій звітності всіх відносин та операцій між пов'язаними сторонами;</t>
  </si>
  <si>
    <t>- облік та розкриття у фінансовій звітності всіх подій після дати балансу, які вимагають корегування або розкриття;</t>
  </si>
  <si>
    <t>- розкриття всіх претензій у зв'язку з судовими позовами, які були, або, можливі в найближчому майбутньому;</t>
  </si>
  <si>
    <t>- достовірне розкриття в фінансовій звітності інформації про всі надані кредити або гарантії від імені керівництва.</t>
  </si>
  <si>
    <t>Керівництво Компанії також несе відповідальність за:</t>
  </si>
  <si>
    <t>- розробку, впровадження та забезпечення функціонування ефективної і надійної системи внутрішнього контролю у Компанії;</t>
  </si>
  <si>
    <t>- ведення бухгалтерського обліку відповідно до законодавства та стандартів бухгалтерського обліку відповідної країни реєстрації Компанії;</t>
  </si>
  <si>
    <t>- прийняття заходів у межах своєї компетенції для захисту активів Компанії;</t>
  </si>
  <si>
    <t>- виявлення та попередження фактів шахрайства та інших зловживань.</t>
  </si>
  <si>
    <t>Від імені керівництва Компанії:</t>
  </si>
  <si>
    <t>Директор  Л.В. Коровьонкова</t>
  </si>
  <si>
    <t>Головний бухгалтер   О.В. Хижняк</t>
  </si>
  <si>
    <t>(в тисячах гривень, якщо не вказано інше)</t>
  </si>
  <si>
    <t>Прим.</t>
  </si>
  <si>
    <t>АКТИВИ</t>
  </si>
  <si>
    <t>Необоротні активи</t>
  </si>
  <si>
    <t>Основні засоби</t>
  </si>
  <si>
    <t>A01</t>
  </si>
  <si>
    <t>A.184</t>
  </si>
  <si>
    <t>Оборотні активи</t>
  </si>
  <si>
    <t>Біологічні активи</t>
  </si>
  <si>
    <t>A21</t>
  </si>
  <si>
    <t>Торгова дебіторська заборгованість, нетто</t>
  </si>
  <si>
    <t>A05</t>
  </si>
  <si>
    <t>Передплата з податку на прибуток</t>
  </si>
  <si>
    <t>Аванси видані та інші оборотні активи</t>
  </si>
  <si>
    <t>A15</t>
  </si>
  <si>
    <t>A13</t>
  </si>
  <si>
    <t>A12</t>
  </si>
  <si>
    <t>Грошові кошти та їх еквіваленти</t>
  </si>
  <si>
    <t>A18</t>
  </si>
  <si>
    <t>ВСЬОГО АКТИВИ</t>
  </si>
  <si>
    <t>КАПІТАЛ ТА ЗОБОВ'ЯЗАННЯ</t>
  </si>
  <si>
    <t>Капітал</t>
  </si>
  <si>
    <t>Статутний капітал</t>
  </si>
  <si>
    <t>E01</t>
  </si>
  <si>
    <t>Неоплачений капітал</t>
  </si>
  <si>
    <t>E07</t>
  </si>
  <si>
    <t>Нерозподілений прибуток</t>
  </si>
  <si>
    <t>E06</t>
  </si>
  <si>
    <t>Довгострокові зобов'язання</t>
  </si>
  <si>
    <t>Забезпечення</t>
  </si>
  <si>
    <t>L01</t>
  </si>
  <si>
    <t>L02</t>
  </si>
  <si>
    <t>Довгострокові зобов'язання з фінансової оренди</t>
  </si>
  <si>
    <t>L03</t>
  </si>
  <si>
    <t>Поточні зобов'язання</t>
  </si>
  <si>
    <t>Короткострокові кредити та позики</t>
  </si>
  <si>
    <t>L06.01</t>
  </si>
  <si>
    <t>L06.04</t>
  </si>
  <si>
    <t>Поточна частина довгострокових зобов'язань</t>
  </si>
  <si>
    <t>L07</t>
  </si>
  <si>
    <t>L06.03</t>
  </si>
  <si>
    <t>Торгова кредиторська заборгованість</t>
  </si>
  <si>
    <t>L08.01</t>
  </si>
  <si>
    <t>Передплати одержані та інші короткострокові зобов'язання</t>
  </si>
  <si>
    <t>L10</t>
  </si>
  <si>
    <t>L04</t>
  </si>
  <si>
    <t>L08.03</t>
  </si>
  <si>
    <t>ВСЬОГО КАПІТАЛ ТА ЗОБОВ'ЯЗАННЯ</t>
  </si>
  <si>
    <t>Виручка</t>
  </si>
  <si>
    <t>P01</t>
  </si>
  <si>
    <t>Собівартість</t>
  </si>
  <si>
    <t>P02</t>
  </si>
  <si>
    <t>Валовий прибуток</t>
  </si>
  <si>
    <t>Загальні та адміністративні витрати</t>
  </si>
  <si>
    <t>P04</t>
  </si>
  <si>
    <t>Витрати на збут</t>
  </si>
  <si>
    <t>P03</t>
  </si>
  <si>
    <t>Інші доходи /(витрати), нетто</t>
  </si>
  <si>
    <t>P05</t>
  </si>
  <si>
    <t>P06</t>
  </si>
  <si>
    <t>P.744</t>
  </si>
  <si>
    <t>P.974</t>
  </si>
  <si>
    <t>P.718</t>
  </si>
  <si>
    <t>Фінансові витрати</t>
  </si>
  <si>
    <t>P.951.01</t>
  </si>
  <si>
    <t>P.952.02</t>
  </si>
  <si>
    <t>P.952.20</t>
  </si>
  <si>
    <t>P.733</t>
  </si>
  <si>
    <t>P.952.01</t>
  </si>
  <si>
    <t>Прибуток до оподаткування</t>
  </si>
  <si>
    <t>Витрати з податку на прибуток</t>
  </si>
  <si>
    <t>Прибуток за період</t>
  </si>
  <si>
    <t>Інший сукупний дохід/(збиток):</t>
  </si>
  <si>
    <t>Ефект від переведення у валюту подання</t>
  </si>
  <si>
    <t>P15</t>
  </si>
  <si>
    <t>Всього сукупний дохід за період</t>
  </si>
  <si>
    <t>Нерозподілений 
прибуток</t>
  </si>
  <si>
    <t>Всього капітал</t>
  </si>
  <si>
    <t>Зміни в Уставний капітал</t>
  </si>
  <si>
    <t>Грошові потоки від операційної діяльності</t>
  </si>
  <si>
    <t>Коригування на:</t>
  </si>
  <si>
    <t>Амортизація основних засобів та нематеріальних активів</t>
  </si>
  <si>
    <t>Ефект від оцінки біологічних активів та сільськогосподарської продукції за справедливою вартістю, нетто</t>
  </si>
  <si>
    <t>Доходи/(витрати) від курсових різниць, нетто</t>
  </si>
  <si>
    <t>Зміни в оборотному капіталі:</t>
  </si>
  <si>
    <t>(Збільшення) / Зменшення торгової дебіторської заборгованості</t>
  </si>
  <si>
    <t>(Збільшення) / Зменшення авансів виданих та 
інших оборотних активів</t>
  </si>
  <si>
    <t>Збільшення / (Зменшення) торгової кредиторської заборгованості</t>
  </si>
  <si>
    <t>Збільшення / (зменшення) передплат отриманих та інших короткострокових зобов'язань</t>
  </si>
  <si>
    <t>Грошові кошти, отримані від господарських операцій</t>
  </si>
  <si>
    <t>Фінансові витрати сплаченні</t>
  </si>
  <si>
    <t>Чисті грошові потоки від операційної діяльності</t>
  </si>
  <si>
    <t>Рух потоків від інвестиційної діяльності</t>
  </si>
  <si>
    <t>Придбання основних засобів і нематеріальних активів</t>
  </si>
  <si>
    <t>Чисті грошові потоки від інвестиційної діяльності</t>
  </si>
  <si>
    <t>Рух потоків від фінансової діяльності</t>
  </si>
  <si>
    <t>Надходження позик</t>
  </si>
  <si>
    <t>Повернення позик</t>
  </si>
  <si>
    <t>Надходження за фінансовою орендою</t>
  </si>
  <si>
    <t>Погашення зобов'язань з фінансової оренди</t>
  </si>
  <si>
    <t>Чисті грошові потоки від фінансової діяльності</t>
  </si>
  <si>
    <t>Чисте збільшення/(зменшення) грошових коштів та їх еквівалентів</t>
  </si>
  <si>
    <t>Грошові кошти та їх еквіваленти, на початок року</t>
  </si>
  <si>
    <t>Грошові кошти та їх еквіваленти, на кінець року</t>
  </si>
  <si>
    <t>ПРИМІТКИ ДО ФІНАНСОВОЇ ЗВІТНОСТІ</t>
  </si>
  <si>
    <t>КОМПАНІЯ ТА ЇЇ ОСНОВНА ДІЯЛЬНІСТЬ</t>
  </si>
  <si>
    <t>Повне товариство ломбард "Меркурій"Приватне ТОВ"Голден клаб лимитед" і компанія (далі – Компанія) зареєстровано у відповідності з законодавством України 29.11.2011  року. Компанія зареєстрована та розташована за адресою: Україна, м. Одеса, вул. Пушкінська, 72.</t>
  </si>
  <si>
    <t>Основними видами діяльності Компанії є надання фінансових кредитів  за рахунок власних коштів.</t>
  </si>
  <si>
    <t>Компанія є платником податку на загальних підствах.</t>
  </si>
  <si>
    <t>ОСНОВНІ ПОЛОЖЕННЯ ОБЛІКОВОЇ ПОЛІТИКИ</t>
  </si>
  <si>
    <t>Основа підготовки</t>
  </si>
  <si>
    <t>Представлена фінансова звітність підготовлена у відповідності з Міжнародними стандартами фінансової звітності (МСФЗ) в редакції опублікованій Радою з Міжнародних стандартів фінансової звітності (Рада з МСФЗ).</t>
  </si>
  <si>
    <t xml:space="preserve">Компанія веде бухгалтерський облік у відповідності з Положеннями (стандартами) бухгалтерського обліку (П(С)БО), що діють на території України. Принципи та процедури П(С)БО можуть відрізнятися від загально прийнятих у МСФЗ. До 1 січня 2013 року Компанія готувала фінансову звітність у відповідності з Положеннями (стандартами) бухгалтерського обліку України (П(С)БО). </t>
  </si>
  <si>
    <t xml:space="preserve">Відповідно, Компанія підготувала фінансову звітність, яка відповідає МСФЗ, які застосовуються по відношенню до звітних періодів, що закінчилися 31 грудня 2011 року, разом із порівняльною інформацією станом на 31 грудня 2010 року та за рік, що закінчився вказаною датою, як описано у обліковій політиці. При підготовці даної фінансової звітності, що відповідає МСФЗ вхідний звіт про фінансове положення Компанії був підготовлений на 1 січня 2010 року - дату переходу Компанії на МСФЗ. При перерахунку звіту про фінансове положення, складеного на 1 січня 2012 року згідно П(С)БО, а також раніше підготовленої згідно П(С)БО фінансової звітності станом на 31 грудня 2012 року та за рік, що закінчився на вказану дату, будь-які суттєві коригування, що вплинули на фінансове положення, фінансові результати діяльності та рух грошових коштів Компанії, відсутні. </t>
  </si>
  <si>
    <t>Фінансова звітність підготовлена у відповідності з принципом оцінки за історичною вартістю, за виключенням  певних фінансових інструментів, що оцінюються за справедливою вартістю.</t>
  </si>
  <si>
    <t>Дана фінансова звітність підготовлена виходячи з припущення неперервності діяльності, у відповідності з яким реалізація активів та погашення зобов'язань відбувається в ході звичайної діяльності. Дана фінансова звітність не містить коригувань, що можуть бути необхідні у випадку, якщо Компанія не зможе дотримуватись принципу неперервності діяльності.</t>
  </si>
  <si>
    <t>Функціональна валюта та валюта подання</t>
  </si>
  <si>
    <t>Функціональною валютою Компанії є українська гривня ("грн."). Операції в валютах, що відрізняються від функціональної валюти Компанії вважаються операціями в іноземній валюті. Операції в іноземній валюті переводяться за курсом обміну, що діє на дату операції або оцінки, якщо статті підлягають переоцінці. Доходи або збитки від курсових різниць у результаті операцій погашення або переоцінки монетарних активів чи зобов'язань на кінець року, деномінованих в іноземній валюті, визнаються у звіті про сукупний дохід.</t>
  </si>
  <si>
    <t>Валютою подання даної фінансової звітності є українська гривня ("грн.").</t>
  </si>
  <si>
    <t>Фінансові результати та фінансове положення Компанії переведені в валюту подання наступним чином:</t>
  </si>
  <si>
    <t>Активи та зобов'язання по кожному представленому балансу перераховуються за курсом обміну валют згідно курсу Національного банку України на звітну дату;</t>
  </si>
  <si>
    <t>Статті капіталу переводяться у валюту подання використовуючи історичний курс;</t>
  </si>
  <si>
    <t>Доходи та витрати по кожній статті звіту про сукупний дохід переводяться за середнім курсом (якщо цей середній курс не є обґрунтованим приближенням сукупного ефекту курсів, що діяли на дати операцій, то доходи та витрати переводяться за курсом на дати операцій); та</t>
  </si>
  <si>
    <t>Всі курсові різниці, що виникають, визнаються в якості окремого компонента капіталу в статті "Резерв переведення у валюту подання".</t>
  </si>
  <si>
    <t>Основні курси обміну української гривні, що використовуються при підготовці фінансової звітності, представлені наступним чином:</t>
  </si>
  <si>
    <t>31 грудня 
2011 року</t>
  </si>
  <si>
    <t>Середній курс за 2011 рік</t>
  </si>
  <si>
    <t>31 грудня 
2010 року</t>
  </si>
  <si>
    <t>Середній курс за 2010 рік</t>
  </si>
  <si>
    <t>1 січня 
2010 року</t>
  </si>
  <si>
    <t>Валюта</t>
  </si>
  <si>
    <t>Долар США / Українська гривня</t>
  </si>
  <si>
    <t>Іноземна валюта може бути вільно конвертована в межах України за курсом обміну, близькому до курсу обміну, що встановлений Національним Банком України.  На даний момент українська гривня не є вільно конвертованою валютою за межами України.</t>
  </si>
  <si>
    <t>Основні засоби обліковуються за первісною (історичною) вартістю за вирахуванням накопиченої амортизації та накопичених збитків від знецінення в разі їх наявності.</t>
  </si>
  <si>
    <t>Історична вартість основних засобів включає: (а) ціну покупки, включаючи невідшкодовані імпортні мита і податки, за вирахуванням торговельних та інших знижок; (б) всі витрати, безпосередньо пов'язані з доставкою активу на місце розташування та приведення у стан, що забезпечує його використання у відповідності з намірами менеджменту; (в) первісна оцінка витрат з демонтажу і вивозу основного засобу, і відновлення зайнятої території; ці зобов'язання оцінюються Компанією або в рамках придбання активу, або як результат діяльності, протягом певного періоду часу, не пов'язаної з виробництвом товарів, протягом цього періоду.</t>
  </si>
  <si>
    <t xml:space="preserve">Капіталізовані витрати включають основні витрати з модернізації та заміни деталей активу, які продовжують термін його корисного використання або покращують їх здатність генерувати дохід. Вартість ремонтів і технічного обслуговування основних засобів, які не відповідають описаним вище критеріям капіталізації, визнаються у звіті про сукупний дохід в періоді, в якому вони виникли.  </t>
  </si>
  <si>
    <t xml:space="preserve">Амортизація здійснюється шляхом списання вартості, яка амортизується протягом строку корисного використання активу і розраховується прямолінійним методом. Строки корисного використання груп основних засобів зазначені нижче: </t>
  </si>
  <si>
    <t>Група основних засобів</t>
  </si>
  <si>
    <t>Строк корисного використання</t>
  </si>
  <si>
    <t>Земля</t>
  </si>
  <si>
    <t>Не амортизується</t>
  </si>
  <si>
    <t>Будівлі та споруди</t>
  </si>
  <si>
    <t>від 10 до 30 років</t>
  </si>
  <si>
    <t>Машини та обладнання</t>
  </si>
  <si>
    <t>від 5 до 15 років</t>
  </si>
  <si>
    <t>Сільськогосподарська техніка та обладнання</t>
  </si>
  <si>
    <t>від 4 до 25 років</t>
  </si>
  <si>
    <t>Транспортні засоби</t>
  </si>
  <si>
    <t>від 5 до 10 років</t>
  </si>
  <si>
    <t>Інструменти, прилади та інші основні засоби</t>
  </si>
  <si>
    <t>від 4 до 8 років</t>
  </si>
  <si>
    <t>Незавершене будівництво</t>
  </si>
  <si>
    <t>Амортизована вартість - вартість основного засобу або інша вартість, що її заміняє, за вирахуванням залишкової вартості. Залишкова вартість активу - оцінена сума, яку компанія отримає на дату продажу основного засобу, мінус оціночна вартість вибуття, якщо актив досяг віку і стану, в якому може закінчуватися термін його корисного використання.</t>
  </si>
  <si>
    <t xml:space="preserve">Активи у фінансовій оренді амортизуються за меншим із строків: строком корисного використання, розрахованого на тій же основі, що й для власних основних засобів, або строком рівним періоду даної оренди. </t>
  </si>
  <si>
    <t xml:space="preserve">Залишкова вартість активів та строк їх корисного використання переглядаються та, за необхідності, коригуються в кінці кожного звітного періоду. Вплив всіх змін, що  виникають в результаті оцінок, зроблених у попередніх періодах, обліковуються як зміни в облікових оцінках. </t>
  </si>
  <si>
    <t xml:space="preserve">Прибуток або збиток в результаті вибуття або ліквідації основних засобів визначається як різниця між надходженнями грошових коштів від продажу та балансовою вартістю активу і визнається у складі звіту про сукупний дохід. </t>
  </si>
  <si>
    <t>Капітальне будівництво включає витрати безпосередньо пов'язані з будівництвом основного засобу, включаючи розподіл різних накладних витрат, які стосуються будівництва. Капітальне будівництво не підлягає амортизації. Ці активи амортизуються з моменту введення в експлуатацію, на тій же основі, що й інші активи.</t>
  </si>
  <si>
    <t>Нематеріальні активи</t>
  </si>
  <si>
    <t>Нематеріальні активи придбані окремо, відображаються за вартістю первісного визнання. Після первісного визнання, нематеріальні активи відображаються за собівартістю за вирахуванням накопиченої амортизації та накопичених збитків від знецінення.</t>
  </si>
  <si>
    <t>Нематеріальні активи ("Програмне забезпечення") амортизуються прямолінійним методом протягом очікуваного строку корисного використання, який становить від 2 до 10 років.</t>
  </si>
  <si>
    <t xml:space="preserve">Строк корисного використання та метод амортизації нематеріальних активів переглядаються та, за необхідності, коригуються в кінці кожного звітного періоду. Вплив всіх змін, що виникають в результаті оцінок, зроблених у попередніх періодах, обліковуються як зміни в облікових оцінках. </t>
  </si>
  <si>
    <t>Знецінення основних засобів та нематеріальних активів</t>
  </si>
  <si>
    <t xml:space="preserve">На кожну звітну дату Компанія переглядає балансову вартість основних засобів і нематеріальних активів, щоб визначити чи існують ознаки знецінення. Якщо подібні ознаки існують, очікувана сума відшкодування активу оцінюється, щоб визначити суму збитків від знецінення.
</t>
  </si>
  <si>
    <t>Для визначення збитків від знецінення активи групуються на найнижчому рівні, для якого можливо визначити окремий грошовий потік (одиниця, яка генерує грошові кошти).</t>
  </si>
  <si>
    <t>Сума відшкодування - більша з двох оцінок: справедлива вартість за вирахуванням витрат на збут та цінність використання активу.</t>
  </si>
  <si>
    <t>При оцінці вартості використання активу, передбачувані майбутні грошові потоки дисконтуються до їх поточної вартості з використанням ставки дисконту до оподаткування, що відображає поточні ринкові оцінки вартості грошей у часі та ризики, що відносяться до даного активу.</t>
  </si>
  <si>
    <t>Якщо за оцінками сума очікуваного відшкодування активу (або одиниці, яка генерує грошові кошти) менша від його балансової вартості, то балансова вартість активу (або одиниці, яка генерує грошові кошти) зменшується до суми очікуваного відшкодування. Збиток від знецінення визнається негайно у звіті про сукупний дохід, за винятком випадків, коли актив обліковується за переоціненою вартістю. У цьому випадку збиток від знецінення розглядається як зменшення переоціненої вартості.</t>
  </si>
  <si>
    <t>Якщо збиток від зниження вартості згодом сторнується, то балансова вартість активу (або одиниці, яка генерує грошові кошти) збільшується до переглянутої оцінки суми очікуваного відшкодування, при цьому збільшена балансова вартість не повинна перевищувати балансову вартість, яка могла б бути визначена в тому випадку, якщо б не був визнаний збиток від знецінення для активу (або одиниці, яка генерує грошові кошти) в попередні роки. Сторнування збитку від знецінення негайно визнається як дохід, за винятком випадків, коли актив враховується за переоціненою вартістю. У цьому випадку збиток від знецінення розглядається як збільшення переоціненої вартістю.</t>
  </si>
  <si>
    <t>Запаси</t>
  </si>
  <si>
    <t>Запаси відображаються за найменшою з вартостей: собівартості або чистої вартості реалізації. Чистою вартістю реалізації є розрахункова вартість продажу в ході нормального ведення господарської діяльності мінус попередньо оцінені витрати на завершення та попередньо оцінені витрати на збут. Списання запасів обліковується за методом середньозваженої собівартості.</t>
  </si>
  <si>
    <t>Собівартість запасів включає всі витрати на придбання, витрати на переробку та інші витрати, понесені при доставці запасів до їх теперішнього місця розташування та приведення їх у відповідний стан.</t>
  </si>
  <si>
    <t>Компанія виділяє наступні види товарно-матеріальних запасів:</t>
  </si>
  <si>
    <t xml:space="preserve">сировина і матеріали </t>
  </si>
  <si>
    <t>інші запаси.</t>
  </si>
  <si>
    <t>У складі статті "Незавершене виробництво" в тому числі обліковуються витрати, понесені у звітному періоді, але які відносяться до підготовки посівних площ під посіви майбутніх звітних періодів.</t>
  </si>
  <si>
    <t>На кожну звітну дату Компанія оцінює запаси на предмет наявності пошкоджень, старіння, втрати ліквідності, зниження чистої вартості реалізації. У разі, якщо такі події мають місце, сума, на яку зменшується вартість запасів, відображається як збиток у звіті про сукупний дохід.</t>
  </si>
  <si>
    <t>Фінансові інструменти</t>
  </si>
  <si>
    <t>Фінансові активи та фінансові зобов'язання враховуються у звіті про фінансовий стан Компанії, коли Компанія стає стороною договору щодо відповідного фінансового інструменту. Компанія обліковує придбання або продаж фінансових активів або зобов'язань на дату здійснення розрахунків.</t>
  </si>
  <si>
    <t>Компанія класифікує свої фінансові активи та фінансові зобов'язання відповідно до наступних категорій:</t>
  </si>
  <si>
    <t>(а) Фінансові активи</t>
  </si>
  <si>
    <r>
      <t xml:space="preserve">Інвестиції, утримувані до погашення - </t>
    </r>
    <r>
      <rPr>
        <sz val="10"/>
        <color indexed="8"/>
        <rFont val="Garamond"/>
        <family val="1"/>
        <charset val="204"/>
      </rPr>
      <t>фінансові інструменти, відмінні від деривативів, по яких надходять фіксовані або платежі, що визначаються, строк погашення яких відомий і які Компанія має намір і здатна утримувати до погашення. Після первісного визнання інвестиції, утримувані до погашення, відображаються за амортизованою вартістю.</t>
    </r>
  </si>
  <si>
    <r>
      <t xml:space="preserve">Позики та дебіторська заборгованість </t>
    </r>
    <r>
      <rPr>
        <sz val="10"/>
        <color indexed="8"/>
        <rFont val="Garamond"/>
        <family val="1"/>
        <charset val="204"/>
      </rPr>
      <t>- фінансові інструменти, відмінні від деривативів, з фіксованими або визначеними платежами, що не котируються на активному ринку. Спочатку фінансові зобов'язання визнаються за справедливою вартістю. Після первісного визнання позики та дебіторська заборгованість обліковуються за вартістю, яка амортизується із використанням методу ефективної ставки відсотка за вирахуванням можливого резерву знецінення. Вартість, яка амортизується, розраховується як сума, що залишається після амортизації премії або дисконту до справедливої ​​вартості при первісному визнанні по ефективній процентній ставці. При розрахунку враховуються премія або дисконт, що можливо мали місце при придбанні, включаються витрати на здійснення угоди, а також витрати, які є невід'ємною частиною ефективної відсоткової ставки. Дисконт або премія, що виникли при первісному визнанні, зменшують або збільшують відповідний елемент доходів, витрат або капіталу, залежно від факторів, що слугували причиною їх виникнення.</t>
    </r>
  </si>
  <si>
    <r>
      <rPr>
        <i/>
        <sz val="10"/>
        <color indexed="8"/>
        <rFont val="Garamond"/>
        <family val="1"/>
        <charset val="204"/>
      </rPr>
      <t>Фінансові активи, доступні для продажу -</t>
    </r>
    <r>
      <rPr>
        <sz val="10"/>
        <color indexed="8"/>
        <rFont val="Garamond"/>
        <family val="1"/>
        <charset val="204"/>
      </rPr>
      <t xml:space="preserve"> фінансові інструменти, відмінні від деривативів, які визнані доступними для продажу або не належать до будь-якої з трьох попередніх категорій. Після первісного визнання фінансові активи, доступні для продажу, обліковуються за справедливою вартістю з відображенням нереалізованих прибутків або збитків безпосередньо в капіталі. При вибутті такої інвестиції накопичені прибуток або збитки, раніше враховані в капіталі, знаходять своє відображення у складі фінансових результатів. Фінансові активи, доступні для продажу, не мають ціни котирування на активному ринку і справедлива вартість яких не може бути достовірно оцінена керівництвом, відображаються за історичною вартістю за вирахуванням резерву знецінення, якщо така може бути застосована.</t>
    </r>
  </si>
  <si>
    <t>(б) Знецінення фінансових активів</t>
  </si>
  <si>
    <t>Фінансові активи, за винятком фінансових активів, що переоцінюються за справедливою вартістю, з відображенням переоцінки у складі прибутку або збитку, на кожну звітну дату оцінюються на наявність ознак знецінення. Збитки від знецінення визнаються, коли існують об'єктивні свідчення зменшення майбутніх грошових потоків, які піддаються надійній оцінці, пов'язаній з даним активом, як результат одної або декількох подій, що виникли після первісного визнання фінансового активу. Для фінансових активів, які оцінюються за амортизованою вартістю, сума знецінення розраховується як різниця між балансовою вартістю активу та теперішньою вартістю очікуваних майбутніх грошових потоків дисконтованих за ефективною ставкою відсотка.</t>
  </si>
  <si>
    <t>Збитки від знецінення безпосередньо зменшують балансову вартість усіх фінансових активів, за винятком торгової дебіторської заборгованості, балансова вартість якої знижується за рахунок нарахування резерву сумнівних боргів. Якщо торгова дебіторська заборгованість визнана безнадійною, вона списується за рахунок відповідного резерву. Подальше отримання відшкодування сум, раніше списаної дебіторської заборгованості, записується за кредитом рахунка резерву. Зміни в балансовій вартості нарахованого резерву відображаються у складі прибутку чи збитків.</t>
  </si>
  <si>
    <t>За винятком інструментів власного капіталу, наявних для продажу, якщо в наступному періоді сума збитків від знецінення зменшиться, і це зменшення може бути об'єктивно пов'язане з подією, що виникла після визнання знецінення, збитки від знецінення, які визнані раніше, покриваються коригуванням відповідних статей у звіті про прибутки і збитки. В даному випадку, балансова вартість фінансових інвестицій на дату покриття збитків не може перевищувати їх амортизовану вартість, яка була б відображена, якщо б збитки не були визнані.</t>
  </si>
  <si>
    <t>У відношенні цінних паперів на право власності, що наявні для продажу, будь-яке збільшення справедливої ​​вартості після визнання збитків від знецінення відноситься безпосередньо на капітал.</t>
  </si>
  <si>
    <t>(в) Фінансові зобов'язання</t>
  </si>
  <si>
    <r>
      <t xml:space="preserve">Фінансові зобов'язання, які оцінюються за амортизованою вартістю - </t>
    </r>
    <r>
      <rPr>
        <sz val="10"/>
        <color indexed="8"/>
        <rFont val="Garamond"/>
        <family val="1"/>
        <charset val="204"/>
      </rPr>
      <t>інші фінансові зобов'язання. При первісному визнанні фінансові зобов'язання відображаються за справедливою вартістю за вирахуванням витрат безпосередньо пов'язаних із здійсненням операції. У подальшому позики і кредиторська заборгованість відображаються за амортизованою вартістю з використанням методу ефективної відсоткової ставки.</t>
    </r>
  </si>
  <si>
    <t>(г) Списання фінансових активів та фінансових зобов'язань</t>
  </si>
  <si>
    <t>Фінансовий актив (або, якщо це можливо застосувати, частина фінансового активу або частина групи однотипних фінансових активів) списується з балансу в таких випадках:</t>
  </si>
  <si>
    <t>закінчився термін права отримання грошових надходжень від активу;</t>
  </si>
  <si>
    <t>термін права отримання грошових надходжень від активу не минув, однак Компанія прийняла рішення виплатити їх третій особі без істотної тимчасової затримки і в повному розмірі за договором передачі, чи Компанія передала свої права на отримання грошових надходжень від активу або а) передала більшість ризиків і вигод, пов'язаних з активом, або б) передала контроль над активом без передачі або збереження більшості ризиків і вигод, пов'язаних з активом.</t>
  </si>
  <si>
    <t xml:space="preserve">Фінансові зобов'язання списуються при їх погашенні, скасуванні або закінченні терміну права їх вимоги. Коли наявне фінансове зобов'язання замінюється іншим зобов'язанням перед тим же кредитором з суттєво відмінними умовами, або істотно змінюються умови наявного зобов'язання, така заміна або зміна показуються як списання з балансу наявного та прийняття нового зобов'язання з відображенням різниці відповідних балансових вартостей у звіті про сукупний дохід.
</t>
  </si>
  <si>
    <t>Знецінення не фінансових активів</t>
  </si>
  <si>
    <t>На кожну звітну дату визначається наявність ознак знецінення не фінансових активів. Якщо такі виявлені, а також при необхідності перевірки можливого знецінення активу за рік, що завершився, керівництво визначає суму очікуваного відшкодування такого активу. Якщо вона менша від його балансової вартості, то остання зменшується до рівня  вартості відшкодування.</t>
  </si>
  <si>
    <t>Збиток від зменшення триваючих видів діяльності знаходить своє відображення у фінансових результатах у складі категорій, відповідних до функцій знеціненого активу.</t>
  </si>
  <si>
    <t>Грошові кошти і короткострокові депозити</t>
  </si>
  <si>
    <t>Грошові кошти і короткострокові депозити в звіті про фінансовий стан включають грошові кошти в банках і в касі і короткострокові депозити з первісним строком погашення 3 місяці або менше.</t>
  </si>
  <si>
    <t>Для цілей звіту про рух грошових коштів, грошові кошти та їх еквіваленти складаються з грошових коштів та короткострокових депозитів, згідно з визначенням наведеним вище, за вирахуванням непогашених банківських овердрафтів.</t>
  </si>
  <si>
    <t>Торгова та інша кредиторська заборгованість</t>
  </si>
  <si>
    <t>Торгова кредиторська заборгованість визнається, коли контрагент виконує договірні зобов'язання і вимірюється за амортизованою вартістю, використовуючи ефективну ставку відсотка.</t>
  </si>
  <si>
    <t>Кредити і позики</t>
  </si>
  <si>
    <t>Кредити і позики спочатку визнаються за справедливою вартістю за вирахуванням супутніх витрат. Надалі кредити і позики обліковуються за амортизованою вартістю; всі різниці між сумами грошових надходжень (за вирахуванням витрат на здійснення операції) і сумами погашень відображаються у звіті про прибутки і збитки в періоді, в якому кредити і позики випущені, використовуючи метод ефективної ставки відсотка. Кредити і позики класифікуються як поточні зобов'язання, якщо у Компанії немає безумовного права відкласти погашення зобов'язань не менше ніж на один рік після дати складання балансу.</t>
  </si>
  <si>
    <t>Визнання та оцінка доходів</t>
  </si>
  <si>
    <t>Надходження від Власного капіталу</t>
  </si>
  <si>
    <t>Доходи визнаються в тій сумі, в якій імовірне надходження економічних вигод Компанії, і в той же час сума таких вигод може бути надійно визначена. Компанія визнає дохід одночасно зі збільшенням активу або зменшенням зобов'язання, яке обумовлює приріст власного капіталу (за винятком збільшення капіталу за рахунок внесків учасників підприємства), за умови, що величина доходу може бути достовірно оцінена. Дохід відображається в сумі справедливої ​​вартості активів, які отримані або будуть отримані.</t>
  </si>
  <si>
    <t xml:space="preserve">Доходи визнаються в сумі грошових коштів або їх еквівалентів, одержаних чи передбачених до отримання. Однак у разі відстрочення надходження грошових коштів або їх еквівалентів, справедлива вартість винагороди може бути меншою від отриманої або очікуваної до одержання номінальної суми грошових коштів. Коли договір фактично являє собою фінансову операцію, то справедлива вартість винагороди визначається дисконтуванням усіх майбутніх надходжень за допомогою ефективної ставки відсотку. Дохід (виручка) від реалізації продукції (товарів, робіт, послуг) не коригується на величину пов'язаної з ним сумнівної та безнадійної дебіторської заборгованості. Сума такої заборгованості визнається витратами Компанії.
</t>
  </si>
  <si>
    <t>Виручка являє собою справедливу вартість проданих товарів і послуг за вирахуванням ПДВ, а також з урахуванням знижок.</t>
  </si>
  <si>
    <t>(а) Виручка від реалізації товарів</t>
  </si>
  <si>
    <t>Виручка від реалізації товарів (продукції) визнається, коли задовольняються всі перераховані нижче умови:</t>
  </si>
  <si>
    <t>Компанія перевела на покупця значні ризики та винагороди, пов'язані з володінням товарів;</t>
  </si>
  <si>
    <t>Компанія більше не бере участь в управлінні в тій мірі, яка зазвичай асоціюється з правом володіння, і не контролює продані товари;</t>
  </si>
  <si>
    <t>сума виручки може бути достовірно оцінена;</t>
  </si>
  <si>
    <t>понесені або очікувані витрати, пов'язані з угодою, можуть бути достовірно оцінені.</t>
  </si>
  <si>
    <t>(б) Виручка від реалізації послуг</t>
  </si>
  <si>
    <t>Виручка від реалізації послуг визнається, коли задовольняються всі перераховані нижче умови:</t>
  </si>
  <si>
    <t>Існує три ставки податку на додану вартість: 20% - на імпорт і продаж товарів, робіт і послуг у межах України,0% на експорт товарів та надання робіт і послуг за межі країни та 7% - на лікарські засоби.</t>
  </si>
  <si>
    <t>Капітал Компанії складається з власного капіталу, який належить засновнику, що включає в себе статутний капітал, резервний капітал, додатковий капітал та нерозподілений прибуток.</t>
  </si>
  <si>
    <t>виникнення відповідного надходження економічних вигод, пов'язаних з операцією, є ймовірним;</t>
  </si>
  <si>
    <t>є можливість надійного вимірювання витрат, понесених для здійснення угоди і витрат, необхідних для її завершення.</t>
  </si>
  <si>
    <t>Визнання та оцінка витрат</t>
  </si>
  <si>
    <t>Примітки на стор.8-24 є невідміною частиною данної фінансової звітності</t>
  </si>
  <si>
    <t>Витрати визнаються Компанією, якщо виконуються наступні умови: сума витрат може бути надійно визначена, і виникає зменшення в майбутньому економічних вигод, пов'язаних зі зменшенням активу або збільшенням зобов'язань.</t>
  </si>
  <si>
    <t>Витрати визнаються у тому звітному періоді, в якому визнано доходи, для отримання яких вони понесені, або тоді, коли стає очевидно, що дані витрати не призведуть до отримання будь-яких доходів, незалежно від часу фактичної виплати коштів чи іншої форми їх оплати, коли економічні вигоди від їх використання зменшилися або повністю спожиті.</t>
  </si>
  <si>
    <t>Витрати, які неможливо прямо пов'язати з доходом певного періоду, відображаються у складі витрат того звітного періоду, в якому вони були здійснені.</t>
  </si>
  <si>
    <t>Якщо актив забезпечує одержання економічних вигод протягом кількох звітних періодів, то витрати визначаються шляхом систематичного розподілу його вартості між відповідними звітними періодами.</t>
  </si>
  <si>
    <t>Списання витрат майбутніх періодів проводиться рівномірно протягом періодів, до яких вони відносяться і, відповідно, протягом яких очікується отримання пов'язаної з ними економічної вигоди.</t>
  </si>
  <si>
    <t>Визнання та оцінка витрат (продовження)</t>
  </si>
  <si>
    <t>Витрати понесені у звітному періоді, але які відносяться до підготовки землі під посіви в майбутніх звітних періодах, обліковуються у звітному періоді в складі статті "Незавершене виробництво", яка, в свою чергу, входить до складу статті "Запаси" звіту про фінансове положення.</t>
  </si>
  <si>
    <t>Витрати за кредитами та позиками</t>
  </si>
  <si>
    <t>Компанія капіталізує всі витрати за кредитами і позиками, які можуть бути безпосередньо віднесені до придбання, будівництва або створення кваліфікованого активу, як частина вартості цього активу. Коли Компанія позичає грошові кошти на загальні цілі і надалі використовує їх для отримання кваліфікованого активу, сума витрат по кредитах і позиках визначається Компанією шляхом множення ставки капіталізації на суму витрат на такий актив. Ставка капіталізації являє собою середньозважену величину позикових коштів в рамках запозичень Компанії, що залишаються до погашення в ході звітного періоду, відмінних від коштів, отриманих безпосередньо в цілях отримання кваліфікованого активу.</t>
  </si>
  <si>
    <t>Інші витрати на позики, в основному, відносяться на витрати в тому періоді, в якому вони виникли.</t>
  </si>
  <si>
    <t>Податок на додану вартість (ПДВ)</t>
  </si>
  <si>
    <t>Податкове зобов'язання платника ПДВ нараховується протягом звітного періоду і виникає або на дату відвантаження товару замовнику, або на дату отримання платежу від клієнта в залежності від того, яка подія сталася раніше. Податковий кредит з ПДВ - це сума, на яку платник податку має право зменшити свої зобов'язання по ПДВ у звітному періоді. Право на кредит з ПДВ виникає або на дату здійснення платежу постачальнику, або на дату отримання товару в залежності від того, яка подія сталася раніше.</t>
  </si>
  <si>
    <t>Різниця між податковим зобов'язанням і податковим кредитом є сумою ПДВ, яка підлягає сплаті до бюджету або відшкодуванню.</t>
  </si>
  <si>
    <t>Для сільськогосподарського товаровиробника встановлено спеціальний режим по ПДВ, що передбачає ведення окремого податкового обліку податкових зобов'язань і податкового кредиту за цими операціями.</t>
  </si>
  <si>
    <t>Позитивна різниця між сумою ПДВ, одержаною сільськогосподарськими товаровиробниками від покупців, та сумою цього податку, сплаченого ними постачальникам, за операціями, які підлягають застосуванню спеціального режиму з ПДВ, перераховується сільськогосподарськими товаровиробниками з поточного рахунка на окремий рахунок, відкритий в установі банку, для відповідного цільового використання.</t>
  </si>
  <si>
    <t>Від'ємна різниця між сумою ПДВ, одержаною сільськогосподарськими товаровиробниками від покупців, та сумою цього податку, сплаченого ними постачальникам, за операціями, які підлягають застосуванню спеціального режиму з ПДВ, списується на інші операційні витрати періоду (з 01 січня 2012 року - зараховується сільськогосподарськими товаровиробниками у зменшення податкових зобов'язань наступних звітних періодів з певного виду діяльності).</t>
  </si>
  <si>
    <t>Умовні зобов'язання та активи</t>
  </si>
  <si>
    <t>Умовні зобов'язання не визнаються у фінансовій звітності. Подібні зобов'язання розкриваються у примітках до фінансової звітності, за винятком випадків, коли ймовірний відтік ресурсів, які втілюють у собі економічні вигоди, є несуттєвим.</t>
  </si>
  <si>
    <t xml:space="preserve">Умовні активи не визнаються у фінансовій звітності, але розкриваються у примітках до фінансової звітності в тій мірі, в якій ймовірне отримання Компанією економічних вигод. </t>
  </si>
  <si>
    <t>Забезпечення визнаються у фінансовій звітності Компанії, коли у неї є поточні юридичні або такі що випливають з практики зобов'язання, що виникли в результаті минулих подій, для погашення яких, ймовірне, вибуття ресурсів, що втілюють економічні вигоди і сума зобов'язань може бути достовірно оцінена.</t>
  </si>
  <si>
    <t>Оренда</t>
  </si>
  <si>
    <t>Оренда класифікується як фінансова, коли, за умовами оренди, орендар бере на себе всі істотні ризики і вигоди, пов'язані з володінням відповідними активами. Вся інша оренда класифікується як операційна.</t>
  </si>
  <si>
    <t>Активи, що утримуються за договорами фінансової оренди визнаються як активи Компанії за їх справедливою вартістю на дату початку оренди, або за поточною вартістю мінімальних орендних платежів. Відповідні зобов'язання перед орендодавцем відображаються в звіті про фінансовий стан як зобов'язання з фінансової оренди. Орендні платежі розподіляються між фінансовими витратами та зменшенням непогашених зобов'язань, так щоб забезпечити постійну ставку на залишок зобов'язань. Витрати з фінансової оренди визнаються безпосередньо у звіті про сукупний дохід і класифікуються як фінансові витрати.</t>
  </si>
  <si>
    <t>Доходи і витрати з операційної оренди визнаються у звіті про сукупний дохід, за методом рівномірних нарахувань протягом терміну відповідної оренди.</t>
  </si>
  <si>
    <t>ІСТОТНІ СУДЖЕННЯ, ОЦІНКИ ТА ПРИПУЩЕННЯ</t>
  </si>
  <si>
    <t>Підготовка фінансової звітності вимагає від керівництва оцінок і припущень, які впливають на звітні суми доходів, витрат, активів і зобов'язань, і розкриття умовних зобов'язань, на кінець звітного періоду. Незважаючи на це, в зв'язку з невизначеністю щодо цих оцінок, реальні результати, враховані в наступних періодах можуть відрізнятися від цих оцінок.</t>
  </si>
  <si>
    <t>Дана фінансова звітність включає оцінки керівництва щодо вартості активів, зобов'язань, сум доходів, видатків та визнання договірних зобов'язань. Ці оцінки, в основному, включають:</t>
  </si>
  <si>
    <t>(а) Знецінення основних засобів</t>
  </si>
  <si>
    <t>Відповідно до МСФЗ 36 "Знецінення активів" Компанія переглядає балансову вартість необоротних матеріальних активів (в основному основних засобів) для визначення ознак знецінення.</t>
  </si>
  <si>
    <t>Компанія використовує модель стратегічного планування для розрахунку дисконтованих грошових потоків (використовуючи метод "вартості використання" як визначено в МСФЗ 36) і таким чином оцінює вартість відшкодування основних засобів.</t>
  </si>
  <si>
    <t>Очікувані майбутні грошові потоки відображають довгострокові виробничі плани, складені на основі попереднього досвіду і ринкових очікувань.</t>
  </si>
  <si>
    <t>Застосування МСФЗ 36 вимагає ґрунтовних суджень керівництва щодо оцінок і припущень, щодо майбутніх грошових потоків і коефіцієнта дисконтування. Враховуючи характер поточного глобального економічного оточення, подібні оцінки та припущення мають високий ступінь невизначеності. Тому, інші подібні припущення можуть привести до результату, що може суттєво відрізнятися.</t>
  </si>
  <si>
    <t>(б) Термін корисного використання основних засобів</t>
  </si>
  <si>
    <t>Компанія визначає строки корисного використання, не рідше ніж один раз на рік, на кінець кожного фінансового року та, якщо очікуються відхилення від попередніх оцінок, зміни враховуються як зміни в облікових оцінках згідно з МСБО 8 "Облікові політики, зміни в облікових оцінках та помилки". Дані оцінки можуть мати істотний вплив на балансову вартість основних засобів і амортизаційні витрати протягом періоду.</t>
  </si>
  <si>
    <t>ІСТОТНІ СУДЖЕННЯ, ОЦІНКИ ТА ПРИПУЩЕННЯ (ПРОДОВЖЕННЯ)</t>
  </si>
  <si>
    <t>(в) Справедлива вартість біологічних активів</t>
  </si>
  <si>
    <t>Оцінка справедливої ​​вартості біологічних активів базується на методі порівняння. На справедливу вартість біологічних активів може вплинути відмінність фактичних майбутніх грошових потоків від поточних прогнозів, які зазвичай виникають як результат суттєвих змін у будь-якому факторі або припущенні, що використане для прогнозування.</t>
  </si>
  <si>
    <t>Керівництво переконане, що розрахунок суми очікуваного відшкодування найбільш чутливий до змін в таких припущеннях, як обсяг виробництва, планування витрат і цін на сільськогосподарську продукцію. Керівництво Компанії вважає, що будь-яка досить імовірна зміна в ключових припущеннях не призведе до суттєвих змін справедливої ​​вартості біологічних активів.</t>
  </si>
  <si>
    <t>Незважаючи на те, що деякі з цих припущень сформовані на основі публічних ринкових даних, більшість з них оцінені, ґрунтуючись на історичних і прогнозованих результатах діяльності Компанії.</t>
  </si>
  <si>
    <t>(в) Резерв під сумнівну заборгованість</t>
  </si>
  <si>
    <t>Компанія формує резерв під сумнівну заборгованість, щоб покрити будь-які потенційні збитки, що виникають у разі неплатоспроможності покупця. При оцінці відповідності резерву сумнівних боргів керівництво враховує поточні економічні умови в цілому, терміни простроченої дебіторської заборгованості, попередній досвід при списанні зобов'язань, платоспроможність покупця і зміни в умовах оплати. Зміни в економіці, галузі або фінансовому становищі конкретного покупця можуть спричинити коригування суми резерву під сумнівну заборгованість, відображеної у фінансовій звітності.</t>
  </si>
  <si>
    <t>ЗАСТОСУВАННЯ НОВИХ ТА ПЕРЕГЛЯНУТИХ СТАНДАРТІВ ТА ІНТЕРПРЕТАЦІЙ</t>
  </si>
  <si>
    <t>Нові та переглянуті стандарти та інтерпретації</t>
  </si>
  <si>
    <t>Облікова політика Компанії відповідає політиці, яка застосовувалася у попередньому звітному періоді, за винятком таких нових Стандартів і Інтерпретацій, а також поправок до них які вступили в силу з 1 січня 2014 року:</t>
  </si>
  <si>
    <t>МСФЗ 13 «Оцінка справедливої вартості», що вступила в силу з 1 січня 2013 року</t>
  </si>
  <si>
    <t>МСБО 19 «Виплати працівникам», що вступила в силу з 1 січня 2013 року;</t>
  </si>
  <si>
    <t>Розкриття інформації - Взаємозалік фінансових активів та фінансових зобов'язань» (поправки до МСФЗ 7). Поправки до МСФЗ 7 добули чинності 1 січня 2013 року</t>
  </si>
  <si>
    <t>Прийняття стандартів або інтерпретацій описано нижче:</t>
  </si>
  <si>
    <t>МСФЗ (IFRS) 13 «Оцінка справедливої ​​вартості»</t>
  </si>
  <si>
    <t>МСФЗ ( IFRS ) 13 об'єднує в одному стандарті всі вказівки щодо оцінки справедливої ​​вартості згідно МСФЗ.  МСФЗ ( IFRS ) 13 не вносить змін до визначення того , коли компанії повинні використовувати справедливу вартість , а надає вказівки щодо оцінки справедливої ​​вартості згідно МСФЗ , коли її використання вимагається або дозволяється іншими стандартами у складі МСФЗ. МСФЗ ( IFRS ) 13 визначає справедливу вартість як ціну виходу . Відповідно до вказівок в МСФЗ (IFRS) 13 Компания  повторно проаналізувала свою політику щодо оцінки справедливої ​​вартості , зокрема , використовувані вихідні дані для оцінки , такі , наприклад , як ризик невиконання зобов'язань , що враховується при оцінці зобов'язань за справедливою вартістю. МСФЗ ( IFRS ) 13 також вимагає розкриття додаткової інформації. Застосування МСФЗ (IFRS) 13 не зробило істотного впливу на оцінки справедливої ​​вартості , які визначаються Компаніей.</t>
  </si>
  <si>
    <t>Поправки до МСБО 19 роз'яснюють, яким чином компанія повинна враховувати внески працівників або третіх осіб, які пов'язані з послугами за планами з визначеними виплатами, виходячи з того, що від цих внесків залежить від кількості років служби, передбачених для працівника.</t>
  </si>
  <si>
    <t xml:space="preserve"> Застосування цих стандартів не зробило істотного впливу на фінансовий стан або результати діяльності Компанії.</t>
  </si>
  <si>
    <t>ЗАСТОСУВАННЯ НОВИХ ТА ПЕРЕГЛЯНУТИХ СТАНДАРТІВ ТА ІНТЕРПРЕТАЦІЙ (ПРОДОВЖЕННЯ)</t>
  </si>
  <si>
    <t>Стандарти і Інтерпретації, які були випущені, але ще не вступили в дію</t>
  </si>
  <si>
    <t xml:space="preserve">Нижче наводяться стандарти, які були випущені, але ще не вступили в силу на дату випуску фінансової звітності Компанії: </t>
  </si>
  <si>
    <t>Для річних звітних періодів, що починаються з або після вказаної дати</t>
  </si>
  <si>
    <t>Стандарти і Інтерпретації</t>
  </si>
  <si>
    <t xml:space="preserve">МСФЗ 9" Фінансові інструменти" </t>
  </si>
  <si>
    <t>1 січня 2018 року</t>
  </si>
  <si>
    <t xml:space="preserve">МСФЗ 14 " Рахунки відкладених тарифних коригувань" </t>
  </si>
  <si>
    <t>1 січня 2016 року</t>
  </si>
  <si>
    <t>МСФЗ 15 "Виручка за контрактами з клієнтами "</t>
  </si>
  <si>
    <t>1 січня 2017 року</t>
  </si>
  <si>
    <t xml:space="preserve">Поправки до МСФЗ 11 "Облік придбання часток у спільних операціях" </t>
  </si>
  <si>
    <t>МСФЗ (IAS) 28 "Інвестиції в асоційовані компанії та спільні підприємства" (в редакції 2011 р.)</t>
  </si>
  <si>
    <t xml:space="preserve">Поправки до МСБО 16 і МСБО 38" Роз'яснення прийнятних методів амортизації та амортизація" </t>
  </si>
  <si>
    <t>Поправки до МСБО 16 і МСБО 41 "Сільське господарство: плодоносні рослини "</t>
  </si>
  <si>
    <t xml:space="preserve">В даний час керівництво оцінює вплив прийняття МСФЗ 9 «Фінансові інструменти» та МСФЗ 15 «Виручка від контрактів з покупцями.
Для інших стандартів та інтерпретацій, керівництво очікує, що їх прийняття в майбутніх періодах не зробить істотного впливу на фінансову звітність Компанії.
Компанія планує прийняти стандарти, починаючи з річного періоду, що починається з або після дати набрання чинності, представленої в таблиці вище.
</t>
  </si>
  <si>
    <t>ВИРУЧКА</t>
  </si>
  <si>
    <t>Виручка від реалізації сільськогосподарської продукції:</t>
  </si>
  <si>
    <t>насіння буряка [і]</t>
  </si>
  <si>
    <t>P.701.01</t>
  </si>
  <si>
    <t>ячмінь</t>
  </si>
  <si>
    <t>P.701.06</t>
  </si>
  <si>
    <t>пшениця</t>
  </si>
  <si>
    <t>P.701.05</t>
  </si>
  <si>
    <t>соняшник</t>
  </si>
  <si>
    <t>P.701.03</t>
  </si>
  <si>
    <t>інші сільськогосподарські культури</t>
  </si>
  <si>
    <t>P.701.20</t>
  </si>
  <si>
    <t>P.701.02</t>
  </si>
  <si>
    <t xml:space="preserve">Виручка від реалізації  послуг  надання  фінансових кредитів       </t>
  </si>
  <si>
    <t>P.703</t>
  </si>
  <si>
    <t>Виручка від реалізації не викупленого майна</t>
  </si>
  <si>
    <t>P.702</t>
  </si>
  <si>
    <t>СОБІВАРТІСТЬ</t>
  </si>
  <si>
    <t>Сировина та матеріали</t>
  </si>
  <si>
    <t>P.901.01</t>
  </si>
  <si>
    <t>P.901.19</t>
  </si>
  <si>
    <t>P.901</t>
  </si>
  <si>
    <t>Заробітна плата та пов'язанні з нею витрати</t>
  </si>
  <si>
    <t>P.901.04</t>
  </si>
  <si>
    <t>P.901.14</t>
  </si>
  <si>
    <t>P.901.15</t>
  </si>
  <si>
    <t>Витрати на оренду</t>
  </si>
  <si>
    <t>P.901.16</t>
  </si>
  <si>
    <t>Витрати на охорону</t>
  </si>
  <si>
    <t>P.901.02</t>
  </si>
  <si>
    <t>Амортизація основних засобів</t>
  </si>
  <si>
    <t>P.901.06</t>
  </si>
  <si>
    <t>P.901.20</t>
  </si>
  <si>
    <t>P.902</t>
  </si>
  <si>
    <t>P.901.08</t>
  </si>
  <si>
    <t>P.901.10</t>
  </si>
  <si>
    <t>P.901.12</t>
  </si>
  <si>
    <t>Інші</t>
  </si>
  <si>
    <t>P.90.С</t>
  </si>
  <si>
    <t>ЗАГАЛЬНІ ТА АДМІНІСТРАТИВНІ ВИТРАТИ</t>
  </si>
  <si>
    <t>P.92.01</t>
  </si>
  <si>
    <t>P.92.14</t>
  </si>
  <si>
    <t>P.92.15</t>
  </si>
  <si>
    <t>Консультационі  послуги</t>
  </si>
  <si>
    <t>P.92.12</t>
  </si>
  <si>
    <t>P.92.07</t>
  </si>
  <si>
    <t>Технічне обслуговування</t>
  </si>
  <si>
    <t>P.92.02</t>
  </si>
  <si>
    <t>P.92.09</t>
  </si>
  <si>
    <t>P.92.11</t>
  </si>
  <si>
    <t>Зв'язок</t>
  </si>
  <si>
    <t>P.92.04</t>
  </si>
  <si>
    <t>Відрядження</t>
  </si>
  <si>
    <t>P.92.06</t>
  </si>
  <si>
    <t>Податки, мита та збори</t>
  </si>
  <si>
    <t>P.92.05</t>
  </si>
  <si>
    <t>P.92.20</t>
  </si>
  <si>
    <t>P.92.08</t>
  </si>
  <si>
    <t>ІНШІ ДОХОДИ/(ВИТРАТИ), НЕТТО</t>
  </si>
  <si>
    <t>Інші доходи:</t>
  </si>
  <si>
    <t>Доходи/(витрати) від супутніх послуг, нетто</t>
  </si>
  <si>
    <t>P.714</t>
  </si>
  <si>
    <t>P.945</t>
  </si>
  <si>
    <t>Інші витрати:</t>
  </si>
  <si>
    <t>Визнані штрафи, пені та неустойки</t>
  </si>
  <si>
    <t>P.948</t>
  </si>
  <si>
    <t>Нарахування резерву під сумнівну заборгованість</t>
  </si>
  <si>
    <t>P.944</t>
  </si>
  <si>
    <t>Втрати та знецінення запасів</t>
  </si>
  <si>
    <t>P.947</t>
  </si>
  <si>
    <t>P.949.03_RP</t>
  </si>
  <si>
    <t>P.746</t>
  </si>
  <si>
    <t>P.976</t>
  </si>
  <si>
    <t>P.978</t>
  </si>
  <si>
    <t>P.711</t>
  </si>
  <si>
    <t>P.942</t>
  </si>
  <si>
    <t>P.949</t>
  </si>
  <si>
    <t xml:space="preserve">9. </t>
  </si>
  <si>
    <t>ОПОДАТКУВАННЯ</t>
  </si>
  <si>
    <t>ВИТРАТИ НА ЗАРОБІТНУ ПЛАТУ</t>
  </si>
  <si>
    <t>Витрати на оплату праці</t>
  </si>
  <si>
    <t>P.932.01</t>
  </si>
  <si>
    <t>P.949.01</t>
  </si>
  <si>
    <t>Внески на соціальні заходи</t>
  </si>
  <si>
    <t>P.932.02</t>
  </si>
  <si>
    <t>Витрати на створення резерву майбутніх виплат персоналу</t>
  </si>
  <si>
    <t>Заробітна плата виробничого персоналу 
та пов'язані з нею витрати</t>
  </si>
  <si>
    <t>Заробітна плата адміністративного персоналу
та пов'язані з нею витрати</t>
  </si>
  <si>
    <t>Середньооблікова чисельність працівників</t>
  </si>
  <si>
    <t>Витрати на заробітну плату вищого керівництва:</t>
  </si>
  <si>
    <t>ОСНОВНІ ЗАСОБИ</t>
  </si>
  <si>
    <t>,</t>
  </si>
  <si>
    <t>Інструменти, прилади</t>
  </si>
  <si>
    <t>Інші основні засоби</t>
  </si>
  <si>
    <t>Разом</t>
  </si>
  <si>
    <t>N/A</t>
  </si>
  <si>
    <t>A01.01</t>
  </si>
  <si>
    <t>A01.02</t>
  </si>
  <si>
    <t>A01.03</t>
  </si>
  <si>
    <t>A01.04</t>
  </si>
  <si>
    <t>A01.05</t>
  </si>
  <si>
    <t>A01.07</t>
  </si>
  <si>
    <t>A01.06</t>
  </si>
  <si>
    <t>Первісна вартість:</t>
  </si>
  <si>
    <t>Надходження</t>
  </si>
  <si>
    <t>Трансфер</t>
  </si>
  <si>
    <t>Вибуття</t>
  </si>
  <si>
    <t>Накопичена амортизація:</t>
  </si>
  <si>
    <t>Нарахування амортизації</t>
  </si>
  <si>
    <t>Залишкова вартість:</t>
  </si>
  <si>
    <t>Станом на 31 грудня 2011 та 2010 року, та 1 січня 2010 року, основні засоби Компанії виступали забезпеченням довгострокових та короткострокових кредитів та позик (Примітки 19, 20). Балансова вартість основних засобів, які виступали в якості забезпечення була представлена наступним чином:</t>
  </si>
  <si>
    <t>Послідовно аналізуючи зазначені згідно МСФЗ 36 "Знецінення активів" ознаки можливої наявності знецінення, необхідно зазначити наступне: активи Компанії нормально експлуатуються, знаходяться в доброму стані, обладнання своєчасно обслуговується. Таким чином, немає підстав вважати, що вартість комплексу активів знизилась більше, ніж передбачалось, виходячи з нормальних умов його експлуатації.</t>
  </si>
  <si>
    <t>АВАНСИ ВИДАНІ ТА ІНШІ ОБОРОТНІ АКТИВИ</t>
  </si>
  <si>
    <t>Аванси видані</t>
  </si>
  <si>
    <t>A.371</t>
  </si>
  <si>
    <t>Інші оборотні активи</t>
  </si>
  <si>
    <t>A.377</t>
  </si>
  <si>
    <t>A.377.01</t>
  </si>
  <si>
    <t>A.651.01</t>
  </si>
  <si>
    <t>A.652</t>
  </si>
  <si>
    <t>A.641.02</t>
  </si>
  <si>
    <t>ГРОШОВІ КОШТИ ТА ЇХ ЕКВІВАЛЕНТИ</t>
  </si>
  <si>
    <t>Грошові кошти на банківських рахунках</t>
  </si>
  <si>
    <t>A.311</t>
  </si>
  <si>
    <t>A.301</t>
  </si>
  <si>
    <t>СТАТУТНИЙ КАПІТАЛ</t>
  </si>
  <si>
    <t>Розмір статутного капіталу</t>
  </si>
  <si>
    <t>%</t>
  </si>
  <si>
    <t>Учасник</t>
  </si>
  <si>
    <t>Приватне ТОВ "Голден Клаб Лімітед"</t>
  </si>
  <si>
    <t>ТОВ "Євролуч"</t>
  </si>
  <si>
    <t>Станом на 1 січня 2010 року, кредити та позики які залишилися до погашення Компанією фінансовим установам та іншим сторонам були представлені наступним чином:</t>
  </si>
  <si>
    <t>Кредитор</t>
  </si>
  <si>
    <t>Вид позики</t>
  </si>
  <si>
    <t>Дата погашення</t>
  </si>
  <si>
    <t>Відсоткова ставка</t>
  </si>
  <si>
    <t>Сума забор-гованості</t>
  </si>
  <si>
    <t>Поточна частина заборгованості</t>
  </si>
  <si>
    <t>Novelon Ltd</t>
  </si>
  <si>
    <t>кредитна лінія</t>
  </si>
  <si>
    <t>євро</t>
  </si>
  <si>
    <t>ПАТ "Приватбанк"</t>
  </si>
  <si>
    <t>долар США</t>
  </si>
  <si>
    <t>Станом на 31 грудня 2011 та 2010 року, та 1 січня 2010 року, зобов'язання за довгостроковими кредитами та позиками були забезпечені заставним майном: основними засобами (Примітка 12).</t>
  </si>
  <si>
    <t>КОРОТКОСРОКОВІ КРЕДИТИ ТА ПОЗИКИ</t>
  </si>
  <si>
    <t>Станом на 31 грудня 2011 та 2010 року, та 1 січня 2010 року, короткострокові кредити та позики були представлені наступним чином:</t>
  </si>
  <si>
    <t>L06.02</t>
  </si>
  <si>
    <t>Станом на 31 грудня 2011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</si>
  <si>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Дата 
погашення</t>
  </si>
  <si>
    <t>Сума заборгованості</t>
  </si>
  <si>
    <t>ПАТ "Райффайзен 
Банк Аваль"</t>
  </si>
  <si>
    <t>українська гривня</t>
  </si>
  <si>
    <t>Станом на 31 грудня 2010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</si>
  <si>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ВАТ "Ощадбанк"</t>
  </si>
  <si>
    <t>Станом на 1 січня 2010 року, короткострокові кредити та позики які залишилися до погашення Компанією фінансовим установам та іншим сторонам були представлені наступним чином:</t>
  </si>
  <si>
    <t>Аграрний Фонд</t>
  </si>
  <si>
    <t>кредит</t>
  </si>
  <si>
    <t>Станом на 31 грудня 2011 та 2010 року, та 1 січня 2010 року, зобов'язання за короткостроковими кредитами та позиками були забезпечені заставним майном: основними засобами (Примітка 12).</t>
  </si>
  <si>
    <t>ТОРГОВА КРЕДИТОРСЬКА ЗАБОРГОВАНІСТЬ</t>
  </si>
  <si>
    <t>L.631</t>
  </si>
  <si>
    <t>L.632</t>
  </si>
  <si>
    <t>ПЕРЕДПЛАТИ ОДЕРЖАНІ ТА ІНШІ КОРОТКОСТРОКОВІ ЗОБОВ'ЯЗАННЯ</t>
  </si>
  <si>
    <t>Податки та збори</t>
  </si>
  <si>
    <t>L.654</t>
  </si>
  <si>
    <t>L.641.01</t>
  </si>
  <si>
    <t>L.641.02</t>
  </si>
  <si>
    <t>L.642.02</t>
  </si>
  <si>
    <t>L.651</t>
  </si>
  <si>
    <t>Інші короткострокові зобов'язання</t>
  </si>
  <si>
    <t>L.685.01</t>
  </si>
  <si>
    <t>L.661</t>
  </si>
  <si>
    <t>L.685.03</t>
  </si>
  <si>
    <t>L.685</t>
  </si>
  <si>
    <t>КОНТРАКТНІ ТА УМОВНІ ЗОБОВ'ЯЗАННЯ</t>
  </si>
  <si>
    <t>(а) Економічна ситуація</t>
  </si>
  <si>
    <t>Операційна діяльність Компанії здійснюється в Україні. Закони та інші нормативні акти, що впливають на діяльність підприємств в Україні, можуть підлягати змінам за невеликі проміжки часу. Як результат цього, активи та операційна діяльність Компанії можуть підлягати ризику в разі будь-яких несприятливих змін у політичному та економічному середовищі.</t>
  </si>
  <si>
    <t>(б) Оподаткування</t>
  </si>
  <si>
    <t>Внаслідок нестабільного економічного середовища в Україні податкові органи приділяють все більше уваги суб'єктам підприємницької діяльності. У зв'язку з цим, місцеве та загальнодержавне податкове  законодавство постійно змінюються. Положення різних законодавчих та нормативно-правових актів не завжди чітко сформульовані і їх інтерпретація залежить від думки посадових осіб податкових органів та Міністерства фінансів. Нерідкі випадки розбіжності у думках між місцевими, регіональними та республіканськими податковими органами. У відповідних нормативно-правових актах, законах, постановах існує режим штрафів та пені за заявлені чи виявлені порушення. Штрафні санкції включають конфіскацію спірної суми (за порушення законодавства), а також штрафи. Ці факти створюють податкові ризики, значно перевищуючі ризики в країнах з більш розвинутими податковими системами.</t>
  </si>
  <si>
    <t>(в) Пенсійні та інші зобов'язання, пов'язані з виплатою заробітної плати співробітникам</t>
  </si>
  <si>
    <t>(г) Юридичні питання</t>
  </si>
  <si>
    <t>У ході своєї звичайної господарської діяльності Компанія бере участь у судових розглядах та до неї висуваються різні претензії.</t>
  </si>
  <si>
    <t>Станом на звітні дати Компанія не виступала стороною в жодному судовому процесі.</t>
  </si>
  <si>
    <t>ПОВ'ЯЗАНІ СТОРОНИ</t>
  </si>
  <si>
    <t>Для цілей даної фінансової звітності, сторона вважається пов'язаною, якщо одна компанія здатна контролювати іншу або має значний вплив на неї при прийнятті фінансових чи операційних рішень, що визначено МСБО 24 "Розкриття інформації щодо пов'язаних сторін". При визначенні, чи є компанія пов'язаною стороною з Компанією, основна увага приділяється сутності відносин, а не їх юридичній формі.</t>
  </si>
  <si>
    <t>Пов'язані сторони можуть вступати в операції, що неприпустимі для непов'язаних сторін. Операції між пов'язаними сторонами можуть здійснюватися на умовах, які значно відрізняються від умов здійснення операцій між непов'язаними сторонами.</t>
  </si>
  <si>
    <t>Терміни та умови операцій з пов'язаними сторонами</t>
  </si>
  <si>
    <t xml:space="preserve">Залишки заборгованості на кінець року не захищені забезпеченням, на них не нараховуються відсотки та їх погашення відбувається в грошовій формі. Гарантій пов'язаній стороні надано не було. </t>
  </si>
  <si>
    <t>ПОЛІТИКА УПРАВЛІННЯ ФІНАНСОВИМИ РИЗИКАМИ</t>
  </si>
  <si>
    <t>Управління ризиками відіграє важливу роль в операційній діяльності Компанії, яке здійснюється в ході постійного процесу оцінки та визначення рівнів ризику, та засновано на системі внутрішнього контролю. В ході процесу стратегічного планування, керівництво Компанії також оцінює ризики ведення діяльності, такі як зміна середовища, технології або зміна галузі. Основні ризики, властиві діяльності Компанії, включають кредитні ризики, ризик ліквідності та ринковий ризик. Керівництво Компанії розглядає і затверджує принципи управління кожним із зазначених ризиків.</t>
  </si>
  <si>
    <t>а)  Управління капіталом</t>
  </si>
  <si>
    <t>Основна мета управління капіталом Компанії полягає у підтримці можливості продовження її діяльності і розширення бізнесу, а також максимізації прибутковості власного капіталу через підтримку оптимального балансу власного та позикового капіталу.</t>
  </si>
  <si>
    <t xml:space="preserve">Компанія здійснює контроль за капіталом за допомогою коефіцієнта фінансового важеля, який розраховується шляхом ділення чистої заборгованості на суму капіталу та чистої заборгованості. </t>
  </si>
  <si>
    <t>а)  Управління капіталом (продовження)</t>
  </si>
  <si>
    <t>Довгострокові кредити та позики</t>
  </si>
  <si>
    <t>Чиста заборгованість</t>
  </si>
  <si>
    <t>Капітал та чиста заборгованість</t>
  </si>
  <si>
    <t>Коефіцієнт фінансового важеля</t>
  </si>
  <si>
    <t>б)  Ринковий ризик</t>
  </si>
  <si>
    <t>Ринковий ризик - це ризик того, що справедлива вартість майбутніх грошових потоків за фінансовими інструментами буде коливатися внаслідок зміни ринкових цін. Ринкові ціни включають в себе наступні ризики: валютний ризик, ризик зміни відсоткової ставки, інший ціновий ризик.</t>
  </si>
  <si>
    <t>Ризик процентної ставки</t>
  </si>
  <si>
    <t>Ризик зміни процентної ставки виникає внаслідок можливості того, що зміни в процентних ставках негативно вплинуть на майбутні грошові потоки або справедливу вартість фінансових інструментів.</t>
  </si>
  <si>
    <t>Валютний ризик</t>
  </si>
  <si>
    <t>Валютний ризик виникає внаслідок можливості того, що зміни курсів валют будуть здійснювати негативний вплив на майбутні грошові потоки чи справедливу вартість фінансових інструментів.</t>
  </si>
  <si>
    <t>в) Ризик ліквідності</t>
  </si>
  <si>
    <t>Ризик ліквідності - це ризик того, що Компанія не зможе виконати свої зобов'язання з виплат при настанні строку їх погашення у звичайних або непередбачених умовах.</t>
  </si>
  <si>
    <t>До 3 місяців</t>
  </si>
  <si>
    <t>Від 3 до 12 місяців</t>
  </si>
  <si>
    <t>Від 1 до 5 років</t>
  </si>
  <si>
    <t>Фінансові активи:</t>
  </si>
  <si>
    <t>Торгова дебіторська заборгованість</t>
  </si>
  <si>
    <t>Фінансові зобов'язання:</t>
  </si>
  <si>
    <t>Інша кредиторська заборгованість</t>
  </si>
  <si>
    <t>Нетто позиція</t>
  </si>
  <si>
    <t>в) Кредитний ризик</t>
  </si>
  <si>
    <t>Фінансові інструменти, за якими у Компанії може з'явитися значний кредитний ризик, представлені, в основному, торговою та іншою дебіторською заборгованістю, а також грошовими коштами та їх еквівалентами. Грошові кошти розміщуються в фінансових установах, які на період розміщення вважаються достатньо надійними. Керівництво застосовує кредитну політику та здійснює постійний контроль за схильністю до кредитного ризику.</t>
  </si>
  <si>
    <t xml:space="preserve">В наступній таблиці представлено максимальний розмір кредитного ризику за компонентами балансу. Максимальний розмір ризику представлено у загальній сумі, не враховуючи вплив зниження ризику внаслідок використання генеральних угод про взаємозалік та угод про надання забезпечення. </t>
  </si>
  <si>
    <t>Загальний розмір кредитного ризику</t>
  </si>
  <si>
    <t>Компанія створює забезпечення на суму дебіторської заборгованості, термін сплати якої настав, наступним чином:</t>
  </si>
  <si>
    <t>Кількість днів прострочення</t>
  </si>
  <si>
    <t>% нарахування</t>
  </si>
  <si>
    <t>До 30 днів</t>
  </si>
  <si>
    <t>31-90 днів</t>
  </si>
  <si>
    <t>91-180 днів</t>
  </si>
  <si>
    <t>181-365 днів</t>
  </si>
  <si>
    <t>більш ніж 365 днів</t>
  </si>
  <si>
    <t xml:space="preserve">Рух резерву під сумнівну заборгованість протягом звітного періоду було представлено наступним чином: </t>
  </si>
  <si>
    <t>Сальдо на 1 січня</t>
  </si>
  <si>
    <t>Нарахування резерву</t>
  </si>
  <si>
    <t>Сальдо на 31 грудня</t>
  </si>
  <si>
    <t>СПРАВЕДЛИВА ВАРТІСТЬ ФІНАНСОВИХ ІНСТРУМЕНТІВ</t>
  </si>
  <si>
    <t>Справедлива вартість - це сума грошових коштів, на яку фінансовий інструмент може бути обміняний в ході поточних операцій (відмінною від вимушеного продажу або ліквідації) між зацікавленими сторонами і яка найкращим чином може бути підтверджена ринковим котируванням. Справедлива вартість фінансових активів та зобов'язань, що відображаються за амортизаційною вартістю, оцінюється шляхом дисконтування майбутніх грошових потоків, очікуваних до одержання згідно з чинними контрактами, за поточною ринковою відсотковою ставкою, доступною для Компанії, для подібних фінансових інструментів з аналогічним терміном погашення. Керівництво вважає, що балансова вартість фінансових активів та зобов'язань приблизно дорівнює їх справедливій вартості.</t>
  </si>
  <si>
    <t>ПОДІЇ ПІСЛЯ ЗВІТНОГО ПЕРІОДУ</t>
  </si>
  <si>
    <t>Суттєвих  подій після звітного періоду не має.</t>
  </si>
  <si>
    <t>Проверка 2011</t>
  </si>
  <si>
    <t>Cod  IFRS 1</t>
  </si>
  <si>
    <t>Cod  IFRS 2</t>
  </si>
  <si>
    <t>Cod  IFRS 3</t>
  </si>
  <si>
    <t>ПТ ЛОМБАРД "МЕРКУРІЙ"</t>
  </si>
  <si>
    <t>Фінансова звітність</t>
  </si>
  <si>
    <t>ЗМІСТ                                                                                                                                                                               Стор.</t>
  </si>
  <si>
    <t>Заява керівництва про відповідальність</t>
  </si>
  <si>
    <t>Звіт про фінансове положення</t>
  </si>
  <si>
    <t>Звіт про сукупний дохід</t>
  </si>
  <si>
    <t>Звіт про зміни у власному капіталі</t>
  </si>
  <si>
    <t>Звіт про рух грошових коштів</t>
  </si>
  <si>
    <t>Примітки до фінансової звітності:</t>
  </si>
  <si>
    <t>1.</t>
  </si>
  <si>
    <t>2.</t>
  </si>
  <si>
    <t>Додатковий капітал</t>
  </si>
  <si>
    <t>Резервний капітал</t>
  </si>
  <si>
    <t xml:space="preserve">існує ймовірність того, що економічні вигоди, пов'язані з угодою, надійдуть в Компанію; </t>
  </si>
  <si>
    <t xml:space="preserve">є можливість надійного вимірювання стадії завершеності операції за станом на звітну дату; </t>
  </si>
  <si>
    <t>На 31 грудня 2016 року</t>
  </si>
  <si>
    <t>Протягом 2016 року не було змін у підході Компанії до управління капіталом.</t>
  </si>
  <si>
    <t>За рik, що закінчився 31 грудня 2017 року</t>
  </si>
  <si>
    <t>Керівництво ПТ ЛОМБАРД "МЕРКУРІЙ" (надалі - Компанія) несе відповідальність за підготовку фінансової звітності, що достовірно відображає у всіх суттєвих аспектах фінансовий стан Компанії станом на 31 грудня 2017, 2016, та 2015 року,  а також результати її діяльності, рух грошових коштів і зміни в капіталі за рік, що закінчився 31 грудня 2017 року, у відповідності до Міжнародних Стандартів Фінансової Звітності (надалі - МСФЗ).</t>
  </si>
  <si>
    <t>Дана фінансова звітність станом на 31 грудня 2017  року, що підготовлена відповідно до МСФЗ, затверджена від імені керівництва Компанії 1 березня  2018 року.</t>
  </si>
  <si>
    <t>СТАНОМ НА 31 ГРУДНЯ 2017, 2016 ТА 2015 РОКУ</t>
  </si>
  <si>
    <t>31 грудня 
2017  року</t>
  </si>
  <si>
    <t>31 грудня 
2016 року</t>
  </si>
  <si>
    <t>31 грудня
2015 року</t>
  </si>
  <si>
    <t>ЗА РІК, ЩО ЗАКІНЧИВСЯ 31 ГРУДНЯ 2017 РОКУ</t>
  </si>
  <si>
    <r>
      <rPr>
        <i/>
        <sz val="10"/>
        <color indexed="8"/>
        <rFont val="Garamond"/>
        <family val="1"/>
        <charset val="204"/>
      </rPr>
      <t xml:space="preserve">Фінансові активи, що відображаються за справедливою вартістю з визнанням прибутку або збитку - </t>
    </r>
    <r>
      <rPr>
        <sz val="10"/>
        <color indexed="8"/>
        <rFont val="Garamond"/>
        <family val="1"/>
        <charset val="204"/>
      </rPr>
      <t>фінансові активи, утримувані для продажу, та фінансові активи, заявлені до відображення при первісному визнанні за справедливою вартістю з відображенням прибутку або збитку. Станом на 31 грудня 2017, 2016 та 2015 року у Компанії не було фінансових активів в даній категорії.</t>
    </r>
  </si>
  <si>
    <r>
      <t xml:space="preserve">Фінансові зобов'язання, що відображаються за справедливою вартістю з визнанням прибутку або збитку - </t>
    </r>
    <r>
      <rPr>
        <sz val="10"/>
        <color indexed="8"/>
        <rFont val="Garamond"/>
        <family val="1"/>
        <charset val="204"/>
      </rPr>
      <t>фінансові зобов'язання, утримувані з метою торгівлі, і фінансові зобов'язання, заявлені до відображення при первісному визнанні за справедливою вартістю з відображенням прибутку або збитку. Станом на 31 грудня 2017, 2016 та 2015року у Компанії не було фінансових зобов'язань у даній категорії.</t>
    </r>
  </si>
  <si>
    <t>За рік, що закінчивися 31 грудня 2017 року, виручка була представлена наступним чином:</t>
  </si>
  <si>
    <t>За роки, що закінчився 31 грудня 2017  року, собівартість в розрізі елементів витрат була представлена наступним чином:</t>
  </si>
  <si>
    <t>За роки, що закінчилися 31 грудня 2017 року, загальні та адміністративні витрати були представлені наступним чином:</t>
  </si>
  <si>
    <t>За рік, що закінчилися 31 грудня 2017, інші доходи/(витрати) були представлені наступним чином:</t>
  </si>
  <si>
    <t>Протягом 2017 року, Компанія обкладалися податком на прибуток за ставкою 18% (2013 : 19 %)</t>
  </si>
  <si>
    <t>Суми  відстрочених податкових активів та зобов'язань станом на 31 грудня 2017 року, 31 грудня 2016 року та 31 грудня 2015 не були суттєвими, тому не були враховані при розрахунку фінансових показників звітності</t>
  </si>
  <si>
    <t>Витрати на заробітну плату за роки, що закінчилися 31 грудня 2017року, були представлені наступним чином:</t>
  </si>
  <si>
    <t>Станом на 31 грудня 2017 та 2016 року, основні засоби були представлені наступним чином:</t>
  </si>
  <si>
    <t>На 31 грудня 2017 року</t>
  </si>
  <si>
    <t>На 31 грудня 2016року</t>
  </si>
  <si>
    <t>Станом на 31 грудня 2017 та 31 грудня 2016 року, аванси видані та інші оборотні активи були представлені наступним чином:</t>
  </si>
  <si>
    <t>Станом на 31 грудня 2017 та 31 грудня 2016 року, грошові кошти та їх еквіваленти були представлені наступним чином:</t>
  </si>
  <si>
    <t>Статутний капітал станом на 31 грудня 2017  року був представлений наступним чином:</t>
  </si>
  <si>
    <t>Станом на 31 грудня 2017 та 31 грудня  2016 року,  торгова кредиторська заборгованість була представлена наступним чином:</t>
  </si>
  <si>
    <t>Станом на 31 грудня 2017 та 31 грудня 2016 року, передплати одержані та інші короткострокові зобов'язання були представлені наступним чином:</t>
  </si>
  <si>
    <t>Співробітники Компанії отримують пенсійне забезпечення від Пенсійного фонду, державної української організації, у відповідності з нормативними документами та законами України. Компанія зобов'язана відраховувати визначений відсоток заробітної плати до Пенсійного фонду з метою виплати пенсій. Єдиним зобов'язанням Компанії по відношенню до даного пенсійного плану є відрахування певного відсотку зарплати до Пенсійного фонду. Станом на 31 грудня 2017 року, 2016 року та 2015 року Компанія не мала зобов'язань за додатковими пенсійними виплатами, медичним обслуговуванням, страховими чи іншими виплатами після виходу на пенсію перед своїми співробітниками чи іншими працівниками.</t>
  </si>
  <si>
    <t>Компанія не була схильна до валютного ризику станом на 31 грудня 2017 року, 31 грудня 2016 року та 31 грудня 2015 року, оскільки не мала жодних монетарних активів або зобов'язань деномінованих в іноземній валюті.</t>
  </si>
  <si>
    <t>Договірні терміни погашення по фінансовим активам та зобов'язанням станом на 1 січня 2018 року представлені наступним чином:</t>
  </si>
  <si>
    <t>Податковий кодекс України передбачає поступове зниження ставки податку на прибуток протягом наступних років (з 21%, що діє з 1 січня 2012 року, до 16%, діючої з 1 січня 2014 року між тім не вступила у дію). Відстрочені податкові активи та зобов'язання станом на 31 грудня 2017 року, 31 грудня 2016 та 31 грудня 2015 були оцінені на підставі ставки оподаткування, яка за очікуваннями буде використана в період, коли відбудеться реверс тимчасових різниць .</t>
  </si>
  <si>
    <r>
      <t xml:space="preserve">Протягом року, що закінчився 31 грудня 2017, </t>
    </r>
    <r>
      <rPr>
        <sz val="10"/>
        <color rgb="FFFF0000"/>
        <rFont val="Garamond"/>
        <family val="1"/>
        <charset val="204"/>
      </rPr>
      <t xml:space="preserve"> </t>
    </r>
    <r>
      <rPr>
        <sz val="10"/>
        <rFont val="Garamond"/>
        <family val="1"/>
        <charset val="204"/>
      </rPr>
      <t>відбулися  зміни</t>
    </r>
    <r>
      <rPr>
        <sz val="10"/>
        <color rgb="FFFF0000"/>
        <rFont val="Garamond"/>
        <family val="1"/>
        <charset val="204"/>
      </rPr>
      <t xml:space="preserve"> </t>
    </r>
    <r>
      <rPr>
        <sz val="10"/>
        <color indexed="8"/>
        <rFont val="Garamond"/>
        <family val="1"/>
        <charset val="204"/>
      </rPr>
      <t>по збільшенню складеного капіталу , склад учасників і  структура капіталу не змінилася.</t>
    </r>
  </si>
  <si>
    <t>ЗАЯВА КЕРІВНИЦТВА ПРО ВІДПОВІДАЛЬНІСТЬ 
ЗА ПІДГОТОВКУ ТА ЗАТВЕРДЖЕННЯ ФІНАНСОВОЇ ЗВІТНОСТІ
ЗА РОКИ, ЩО ЗАКІНЧИЛИСЯ 31 ГРУДНЯ 2017, 2016 ТА 2015 РОКУ</t>
  </si>
  <si>
    <r>
      <t>За рік, що закінчився 31 грудня</t>
    </r>
    <r>
      <rPr>
        <sz val="10"/>
        <rFont val="Garamond"/>
        <family val="1"/>
        <charset val="204"/>
      </rPr>
      <t xml:space="preserve"> 2017</t>
    </r>
    <r>
      <rPr>
        <sz val="10"/>
        <color rgb="FFFF0000"/>
        <rFont val="Garamond"/>
        <family val="1"/>
        <charset val="204"/>
      </rPr>
      <t xml:space="preserve"> </t>
    </r>
    <r>
      <rPr>
        <sz val="10"/>
        <color indexed="8"/>
        <rFont val="Garamond"/>
        <family val="1"/>
        <charset val="204"/>
      </rPr>
      <t>року винагорода ключового управлінського персоналу склала 2566 доларів США .</t>
    </r>
  </si>
  <si>
    <t>Цей повний комплект фінансової звітності відповідно до МСФЗ, в тому числі звіт про фінансове становище, відповідному звіти про сукупний дохід, про зміни капіталу та про рух грошових коштів, а також порівняльна інформація за попередній рік, був підготовлений за рік, що закінчився 31 грудня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</si>
</sst>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 #,##0.00_р_._-;\-* #,##0.00_р_._-;_-* &quot;-&quot;??_р_._-;_-@_-"/>
    <numFmt numFmtId="165" formatCode="#,##0_);[Black]\(#,##0\);&quot;-&quot;_)"/>
    <numFmt numFmtId="166" formatCode="#,##0_);[Red]\(#,##0\);&quot;-&quot;_)"/>
    <numFmt numFmtId="167" formatCode="_-* #,##0_р_._-;\-* #,##0_р_._-;_-* &quot;-&quot;??_р_._-;_-@_-"/>
    <numFmt numFmtId="168" formatCode="#,##0.000_ ;\-#,##0.000\ "/>
    <numFmt numFmtId="169" formatCode="0.0000"/>
    <numFmt numFmtId="170" formatCode="0.0%"/>
    <numFmt numFmtId="171" formatCode="_-* #,##0.0000_р_._-;\-* #,##0.0000_р_._-;_-* &quot;-&quot;??_р_._-;_-@_-"/>
    <numFmt numFmtId="172" formatCode="\€#,##0.0_);&quot;(€&quot;#,##0.0\);@_)"/>
    <numFmt numFmtId="173" formatCode="#,##0.000\p_);\(#,##0.000\)"/>
    <numFmt numFmtId="174" formatCode="#,##0.000000000000000000000000000000000000000_);\(#,##0.000000000000000000000000000000000000000\);&quot;- &quot;"/>
    <numFmt numFmtId="175" formatCode="* #,##0_);* \(#,##0\);\-??_);@"/>
    <numFmt numFmtId="176" formatCode="\€#,##0;&quot;-€&quot;#,##0"/>
    <numFmt numFmtId="177" formatCode="_-* #,##0_-;\-* #,##0_-;_-* \-??_-;_-@_-"/>
    <numFmt numFmtId="178" formatCode=";;;"/>
    <numFmt numFmtId="179" formatCode="#,##0;[Red]\-#,##0"/>
    <numFmt numFmtId="180" formatCode="#,##0.0000000000000000000000000000000000000000_);\(#,##0.0000000000000000000000000000000000000000\);&quot;- &quot;"/>
    <numFmt numFmtId="181" formatCode="#,##0_);\(#,##0\);&quot;- &quot;"/>
    <numFmt numFmtId="182" formatCode="#,##0.00;[Red]\-#,##0.00"/>
    <numFmt numFmtId="183" formatCode="_(* #,##0_);_(* \(#,##0\);_(* \-_);_(@_)"/>
    <numFmt numFmtId="184" formatCode="#,###_ ;[Black]\(#,##0\);_-* \-"/>
    <numFmt numFmtId="185" formatCode="_-* #,##0.00\ _г_р_н_._-;\-* #,##0.00\ _г_р_н_._-;_-* &quot;-&quot;??\ _г_р_н_._-;_-@_-"/>
    <numFmt numFmtId="186" formatCode="0.0000%"/>
    <numFmt numFmtId="187" formatCode="_(* #,##0_);_(* \(#,##0\);_(* \-??_);_(@_)"/>
    <numFmt numFmtId="188" formatCode="_-* #,##0.00_р_._-;\-* #,##0.00_р_._-;_-* \-??_р_._-;_-@_-"/>
    <numFmt numFmtId="189" formatCode="#,##0_ ;[Blue]\(#,##0\);_-* \-"/>
  </numFmts>
  <fonts count="73" x14ac:knownFonts="1">
    <font>
      <sz val="11"/>
      <color theme="1"/>
      <name val="Calibri"/>
      <family val="2"/>
      <scheme val="minor"/>
    </font>
    <font>
      <b/>
      <sz val="10"/>
      <color indexed="9"/>
      <name val="Garamond"/>
      <family val="1"/>
      <charset val="204"/>
    </font>
    <font>
      <sz val="10"/>
      <color indexed="9"/>
      <name val="Garamond"/>
      <family val="1"/>
      <charset val="204"/>
    </font>
    <font>
      <sz val="10"/>
      <color indexed="8"/>
      <name val="Garamond"/>
      <family val="1"/>
      <charset val="204"/>
    </font>
    <font>
      <b/>
      <sz val="10"/>
      <color indexed="10"/>
      <name val="Garamond"/>
      <family val="1"/>
      <charset val="204"/>
    </font>
    <font>
      <sz val="11"/>
      <color indexed="8"/>
      <name val="Calibri"/>
      <family val="2"/>
    </font>
    <font>
      <b/>
      <i/>
      <sz val="10"/>
      <color indexed="56"/>
      <name val="Garamond"/>
      <family val="1"/>
      <charset val="204"/>
    </font>
    <font>
      <b/>
      <sz val="11"/>
      <color indexed="56"/>
      <name val="Garamond"/>
      <family val="1"/>
      <charset val="204"/>
    </font>
    <font>
      <b/>
      <sz val="10"/>
      <name val="Garamond"/>
      <family val="1"/>
      <charset val="204"/>
    </font>
    <font>
      <b/>
      <sz val="10"/>
      <color indexed="56"/>
      <name val="Garamond"/>
      <family val="1"/>
      <charset val="204"/>
    </font>
    <font>
      <b/>
      <i/>
      <sz val="10"/>
      <color indexed="8"/>
      <name val="Garamond"/>
      <family val="1"/>
      <charset val="204"/>
    </font>
    <font>
      <b/>
      <sz val="10"/>
      <color indexed="8"/>
      <name val="Garamond"/>
      <family val="1"/>
      <charset val="204"/>
    </font>
    <font>
      <sz val="10"/>
      <name val="Garamond"/>
      <family val="1"/>
      <charset val="204"/>
    </font>
    <font>
      <b/>
      <sz val="11"/>
      <color indexed="8"/>
      <name val="Calibri"/>
      <family val="2"/>
    </font>
    <font>
      <b/>
      <sz val="8"/>
      <color indexed="9"/>
      <name val="Garamond"/>
      <family val="1"/>
      <charset val="204"/>
    </font>
    <font>
      <sz val="10"/>
      <color indexed="8"/>
      <name val="Calibri"/>
      <family val="2"/>
    </font>
    <font>
      <b/>
      <sz val="9"/>
      <color indexed="8"/>
      <name val="Garamond"/>
      <family val="1"/>
      <charset val="204"/>
    </font>
    <font>
      <sz val="9"/>
      <color indexed="8"/>
      <name val="Garamond"/>
      <family val="1"/>
      <charset val="204"/>
    </font>
    <font>
      <b/>
      <i/>
      <sz val="10"/>
      <color indexed="60"/>
      <name val="Garamond"/>
      <family val="1"/>
      <charset val="204"/>
    </font>
    <font>
      <i/>
      <sz val="10"/>
      <color indexed="8"/>
      <name val="Garamond"/>
      <family val="1"/>
      <charset val="204"/>
    </font>
    <font>
      <u/>
      <sz val="10"/>
      <color indexed="8"/>
      <name val="Garamond"/>
      <family val="1"/>
      <charset val="204"/>
    </font>
    <font>
      <i/>
      <sz val="10"/>
      <name val="Garamond"/>
      <family val="1"/>
      <charset val="204"/>
    </font>
    <font>
      <sz val="10"/>
      <name val="Calibri"/>
      <family val="2"/>
    </font>
    <font>
      <b/>
      <u/>
      <sz val="10"/>
      <name val="Garamond"/>
      <family val="1"/>
      <charset val="204"/>
    </font>
    <font>
      <b/>
      <sz val="10"/>
      <color indexed="8"/>
      <name val="Calibri"/>
      <family val="2"/>
    </font>
    <font>
      <b/>
      <sz val="8"/>
      <color indexed="8"/>
      <name val="Garamond"/>
      <family val="1"/>
      <charset val="204"/>
    </font>
    <font>
      <b/>
      <i/>
      <u/>
      <sz val="10"/>
      <color indexed="8"/>
      <name val="Garamond"/>
      <family val="1"/>
      <charset val="204"/>
    </font>
    <font>
      <i/>
      <u/>
      <sz val="10"/>
      <color indexed="8"/>
      <name val="Garamond"/>
      <family val="1"/>
      <charset val="204"/>
    </font>
    <font>
      <sz val="11"/>
      <color indexed="8"/>
      <name val="Calibri"/>
      <family val="2"/>
      <charset val="204"/>
    </font>
    <font>
      <b/>
      <sz val="22"/>
      <color indexed="18"/>
      <name val="Arial"/>
      <family val="2"/>
      <charset val="204"/>
    </font>
    <font>
      <b/>
      <sz val="14"/>
      <color indexed="18"/>
      <name val="Arial"/>
      <family val="2"/>
      <charset val="204"/>
    </font>
    <font>
      <sz val="11"/>
      <color indexed="9"/>
      <name val="Calibri"/>
      <family val="2"/>
      <charset val="204"/>
    </font>
    <font>
      <sz val="10"/>
      <color indexed="10"/>
      <name val="Times New Roman"/>
      <family val="1"/>
      <charset val="204"/>
    </font>
    <font>
      <b/>
      <sz val="10"/>
      <name val="Times New Roman"/>
      <family val="1"/>
      <charset val="204"/>
    </font>
    <font>
      <sz val="10"/>
      <name val="Times New Roman"/>
      <family val="1"/>
      <charset val="204"/>
    </font>
    <font>
      <b/>
      <sz val="13"/>
      <name val="Arial"/>
      <family val="2"/>
      <charset val="204"/>
    </font>
    <font>
      <sz val="10"/>
      <name val="Times New Roman"/>
      <family val="1"/>
    </font>
    <font>
      <i/>
      <sz val="10"/>
      <color indexed="10"/>
      <name val="Times New Roman"/>
      <family val="1"/>
    </font>
    <font>
      <b/>
      <sz val="10"/>
      <name val="Arial"/>
      <family val="2"/>
      <charset val="204"/>
    </font>
    <font>
      <sz val="10"/>
      <name val="Arial"/>
      <family val="2"/>
      <charset val="204"/>
    </font>
    <font>
      <sz val="10"/>
      <color indexed="12"/>
      <name val="Times New Roman"/>
      <family val="1"/>
      <charset val="204"/>
    </font>
    <font>
      <sz val="10"/>
      <color indexed="50"/>
      <name val="Times New Roman"/>
      <family val="1"/>
    </font>
    <font>
      <b/>
      <sz val="18"/>
      <name val="Times New Roman"/>
      <family val="1"/>
      <charset val="204"/>
    </font>
    <font>
      <i/>
      <sz val="10"/>
      <color indexed="16"/>
      <name val="Times New Roman"/>
      <family val="1"/>
      <charset val="204"/>
    </font>
    <font>
      <b/>
      <sz val="12"/>
      <color indexed="12"/>
      <name val="Arial Narrow"/>
      <family val="2"/>
    </font>
    <font>
      <b/>
      <sz val="14"/>
      <name val="Times New Roman"/>
      <family val="1"/>
      <charset val="204"/>
    </font>
    <font>
      <i/>
      <sz val="10"/>
      <name val="Times New Roman"/>
      <family val="1"/>
      <charset val="204"/>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8"/>
      <name val="Arial"/>
      <family val="2"/>
    </font>
    <font>
      <sz val="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0"/>
      <name val="Arial"/>
      <family val="2"/>
    </font>
    <font>
      <sz val="10"/>
      <color indexed="8"/>
      <name val="Arial"/>
      <family val="2"/>
    </font>
    <font>
      <sz val="11"/>
      <color indexed="10"/>
      <name val="Calibri"/>
      <family val="2"/>
      <charset val="204"/>
    </font>
    <font>
      <sz val="11"/>
      <color indexed="17"/>
      <name val="Calibri"/>
      <family val="2"/>
      <charset val="204"/>
    </font>
    <font>
      <sz val="8"/>
      <name val="Calibri"/>
      <family val="2"/>
    </font>
    <font>
      <sz val="11"/>
      <color theme="1"/>
      <name val="Calibri"/>
      <family val="2"/>
      <charset val="204"/>
      <scheme val="minor"/>
    </font>
    <font>
      <sz val="11"/>
      <color theme="1"/>
      <name val="Calibri"/>
      <family val="2"/>
      <scheme val="minor"/>
    </font>
    <font>
      <sz val="10"/>
      <color rgb="FFFF0000"/>
      <name val="Garamond"/>
      <family val="1"/>
      <charset val="204"/>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1"/>
        <bgColor indexed="9"/>
      </patternFill>
    </fill>
    <fill>
      <patternFill patternType="solid">
        <fgColor indexed="13"/>
        <bgColor indexed="26"/>
      </patternFill>
    </fill>
    <fill>
      <patternFill patternType="solid">
        <fgColor indexed="22"/>
        <bgColor indexed="31"/>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13"/>
      </patternFill>
    </fill>
    <fill>
      <patternFill patternType="solid">
        <fgColor indexed="13"/>
        <bgColor indexed="64"/>
      </patternFill>
    </fill>
  </fills>
  <borders count="29">
    <border>
      <left/>
      <right/>
      <top/>
      <bottom/>
      <diagonal/>
    </border>
    <border>
      <left style="medium">
        <color indexed="12"/>
      </left>
      <right style="medium">
        <color indexed="12"/>
      </right>
      <top style="medium">
        <color indexed="12"/>
      </top>
      <bottom style="medium">
        <color indexed="12"/>
      </bottom>
      <diagonal/>
    </border>
    <border>
      <left/>
      <right/>
      <top style="thin">
        <color indexed="8"/>
      </top>
      <bottom/>
      <diagonal/>
    </border>
    <border>
      <left/>
      <right/>
      <top style="thin">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56"/>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56"/>
      </bottom>
      <diagonal/>
    </border>
    <border>
      <left style="dashed">
        <color indexed="9"/>
      </left>
      <right/>
      <top style="thin">
        <color indexed="9"/>
      </top>
      <bottom/>
      <diagonal/>
    </border>
    <border>
      <left/>
      <right/>
      <top style="thin">
        <color indexed="9"/>
      </top>
      <bottom/>
      <diagonal/>
    </border>
    <border>
      <left/>
      <right style="dashed">
        <color indexed="9"/>
      </right>
      <top style="thin">
        <color indexed="9"/>
      </top>
      <bottom/>
      <diagonal/>
    </border>
    <border>
      <left style="dashed">
        <color indexed="9"/>
      </left>
      <right/>
      <top/>
      <bottom style="thin">
        <color indexed="9"/>
      </bottom>
      <diagonal/>
    </border>
    <border>
      <left/>
      <right/>
      <top/>
      <bottom style="thin">
        <color indexed="9"/>
      </bottom>
      <diagonal/>
    </border>
    <border>
      <left/>
      <right style="dashed">
        <color indexed="9"/>
      </right>
      <top/>
      <bottom style="thin">
        <color indexed="9"/>
      </bottom>
      <diagonal/>
    </border>
    <border>
      <left/>
      <right/>
      <top/>
      <bottom style="double">
        <color indexed="64"/>
      </bottom>
      <diagonal/>
    </border>
  </borders>
  <cellStyleXfs count="711">
    <xf numFmtId="0" fontId="0" fillId="0" borderId="0"/>
    <xf numFmtId="172" fontId="28" fillId="0" borderId="0" applyFill="0" applyBorder="0" applyAlignment="0" applyProtection="0"/>
    <xf numFmtId="0" fontId="29" fillId="0" borderId="0" applyNumberFormat="0" applyFill="0" applyBorder="0" applyAlignment="0" applyProtection="0"/>
    <xf numFmtId="0" fontId="30" fillId="0" borderId="0" applyNumberFormat="0" applyFill="0" applyBorder="0" applyProtection="0">
      <alignment vertical="top"/>
    </xf>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0" borderId="1" applyNumberFormat="0" applyFill="0" applyAlignment="0" applyProtection="0"/>
    <xf numFmtId="0" fontId="33" fillId="0" borderId="0" applyFill="0" applyBorder="0" applyProtection="0">
      <alignment horizontal="left"/>
    </xf>
    <xf numFmtId="0" fontId="34" fillId="0" borderId="0" applyNumberFormat="0" applyFill="0" applyBorder="0" applyAlignment="0" applyProtection="0"/>
    <xf numFmtId="0" fontId="33" fillId="16" borderId="0" applyNumberFormat="0" applyBorder="0" applyProtection="0">
      <alignment horizontal="center" vertical="center" wrapText="1"/>
    </xf>
    <xf numFmtId="0" fontId="35" fillId="0" borderId="0" applyFill="0" applyBorder="0" applyAlignment="0" applyProtection="0"/>
    <xf numFmtId="173" fontId="28" fillId="0" borderId="0" applyFill="0" applyBorder="0" applyAlignment="0" applyProtection="0"/>
    <xf numFmtId="174" fontId="28" fillId="0" borderId="0" applyFill="0" applyBorder="0" applyAlignment="0" applyProtection="0"/>
    <xf numFmtId="175" fontId="36" fillId="0" borderId="0" applyFill="0" applyBorder="0" applyProtection="0"/>
    <xf numFmtId="175" fontId="36" fillId="0" borderId="2" applyFill="0" applyProtection="0"/>
    <xf numFmtId="175" fontId="36" fillId="0" borderId="3" applyFill="0" applyProtection="0"/>
    <xf numFmtId="2" fontId="37" fillId="0" borderId="0"/>
    <xf numFmtId="176" fontId="28" fillId="0" borderId="0" applyFill="0" applyBorder="0" applyAlignment="0" applyProtection="0"/>
    <xf numFmtId="0" fontId="34" fillId="0" borderId="0" applyFill="0" applyBorder="0" applyProtection="0">
      <alignment horizontal="left"/>
    </xf>
    <xf numFmtId="0" fontId="38" fillId="0" borderId="4" applyFill="0" applyAlignment="0" applyProtection="0"/>
    <xf numFmtId="0" fontId="34" fillId="0" borderId="0" applyFill="0" applyBorder="0" applyProtection="0">
      <alignment horizontal="right"/>
    </xf>
    <xf numFmtId="0" fontId="32" fillId="0" borderId="0" applyNumberFormat="0" applyFill="0" applyBorder="0" applyAlignment="0" applyProtection="0"/>
    <xf numFmtId="0" fontId="39" fillId="0" borderId="0" applyNumberFormat="0" applyFill="0" applyBorder="0" applyProtection="0">
      <alignment horizontal="left" vertical="center"/>
    </xf>
    <xf numFmtId="0" fontId="40" fillId="0" borderId="0" applyNumberFormat="0" applyFill="0" applyAlignment="0" applyProtection="0"/>
    <xf numFmtId="9" fontId="37" fillId="0" borderId="0" applyAlignment="0"/>
    <xf numFmtId="0" fontId="41" fillId="0" borderId="0" applyNumberFormat="0" applyBorder="0" applyProtection="0"/>
    <xf numFmtId="177" fontId="40" fillId="0" borderId="0"/>
    <xf numFmtId="0" fontId="40" fillId="4" borderId="0" applyNumberFormat="0" applyBorder="0" applyProtection="0">
      <alignment horizontal="center" vertical="center"/>
    </xf>
    <xf numFmtId="0" fontId="42" fillId="0" borderId="0" applyNumberFormat="0" applyFill="0" applyBorder="0" applyProtection="0">
      <alignment horizontal="left" vertical="center"/>
    </xf>
    <xf numFmtId="0" fontId="28" fillId="0" borderId="0" applyFill="0" applyBorder="0" applyAlignment="0" applyProtection="0"/>
    <xf numFmtId="0" fontId="28" fillId="0" borderId="0" applyFill="0" applyBorder="0" applyAlignment="0" applyProtection="0"/>
    <xf numFmtId="178" fontId="28" fillId="0" borderId="0" applyFill="0" applyBorder="0" applyAlignment="0" applyProtection="0"/>
    <xf numFmtId="0" fontId="28" fillId="0" borderId="0" applyFill="0" applyBorder="0" applyAlignment="0" applyProtection="0"/>
    <xf numFmtId="0" fontId="43" fillId="0" borderId="0" applyNumberFormat="0" applyFill="0" applyBorder="0" applyProtection="0">
      <alignment horizontal="left"/>
    </xf>
    <xf numFmtId="0" fontId="39" fillId="0" borderId="0" applyNumberFormat="0" applyFill="0" applyBorder="0" applyAlignment="0" applyProtection="0"/>
    <xf numFmtId="179" fontId="28" fillId="0" borderId="0" applyFill="0" applyBorder="0" applyAlignment="0" applyProtection="0"/>
    <xf numFmtId="0" fontId="28" fillId="17" borderId="0" applyNumberFormat="0" applyBorder="0" applyAlignment="0" applyProtection="0"/>
    <xf numFmtId="180" fontId="28" fillId="0" borderId="0" applyFill="0" applyBorder="0" applyAlignment="0" applyProtection="0"/>
    <xf numFmtId="0" fontId="33" fillId="16" borderId="0" applyNumberFormat="0" applyBorder="0" applyProtection="0">
      <alignment horizontal="left" wrapText="1"/>
    </xf>
    <xf numFmtId="0" fontId="44" fillId="0" borderId="5">
      <alignment horizontal="center" vertical="center"/>
    </xf>
    <xf numFmtId="0" fontId="45" fillId="0" borderId="0" applyNumberFormat="0" applyFill="0" applyBorder="0" applyProtection="0">
      <alignment horizontal="left" vertical="center"/>
    </xf>
    <xf numFmtId="0" fontId="28" fillId="18" borderId="0" applyNumberFormat="0" applyBorder="0" applyAlignment="0" applyProtection="0"/>
    <xf numFmtId="181" fontId="28" fillId="0" borderId="0" applyFill="0" applyBorder="0" applyAlignment="0" applyProtection="0"/>
    <xf numFmtId="0" fontId="39" fillId="0" borderId="0" applyFill="0" applyBorder="0">
      <alignment horizontal="center"/>
    </xf>
    <xf numFmtId="182" fontId="28" fillId="0" borderId="0" applyFill="0" applyBorder="0" applyAlignment="0" applyProtection="0"/>
    <xf numFmtId="0" fontId="28" fillId="0" borderId="0" applyFill="0" applyBorder="0" applyAlignment="0" applyProtection="0"/>
    <xf numFmtId="0" fontId="33" fillId="16" borderId="0" applyNumberFormat="0" applyBorder="0" applyProtection="0">
      <alignment horizontal="left" vertical="center"/>
    </xf>
    <xf numFmtId="0" fontId="28" fillId="0" borderId="6" applyNumberFormat="0" applyFill="0" applyAlignment="0" applyProtection="0"/>
    <xf numFmtId="0" fontId="46" fillId="0" borderId="0" applyFill="0" applyBorder="0" applyProtection="0">
      <alignment horizontal="right"/>
    </xf>
    <xf numFmtId="0" fontId="34" fillId="16" borderId="0" applyNumberFormat="0" applyBorder="0" applyProtection="0">
      <alignment horizontal="left"/>
    </xf>
    <xf numFmtId="1" fontId="34" fillId="0" borderId="0" applyFill="0" applyBorder="0" applyProtection="0">
      <alignment horizontal="center"/>
    </xf>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7" fillId="7" borderId="7"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8" fillId="18" borderId="8"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49" fillId="18" borderId="7" applyNumberFormat="0" applyAlignment="0" applyProtection="0"/>
    <xf numFmtId="0" fontId="50" fillId="0" borderId="0" applyNumberFormat="0" applyFill="0" applyBorder="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9" fillId="0" borderId="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5" fillId="23" borderId="13"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1" fillId="0" borderId="0"/>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58" fillId="0" borderId="0"/>
    <xf numFmtId="0" fontId="39" fillId="0" borderId="0">
      <alignment horizontal="left"/>
    </xf>
    <xf numFmtId="0" fontId="39" fillId="0" borderId="0"/>
    <xf numFmtId="0" fontId="39" fillId="0" borderId="0"/>
    <xf numFmtId="0" fontId="39" fillId="0" borderId="0"/>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alignment horizontal="left"/>
    </xf>
    <xf numFmtId="0" fontId="39" fillId="0" borderId="0"/>
    <xf numFmtId="0" fontId="58" fillId="0" borderId="0"/>
    <xf numFmtId="0" fontId="58" fillId="0" borderId="0"/>
    <xf numFmtId="0" fontId="39" fillId="0" borderId="0"/>
    <xf numFmtId="0" fontId="28" fillId="0" borderId="0"/>
    <xf numFmtId="0" fontId="28" fillId="0" borderId="0"/>
    <xf numFmtId="0" fontId="59" fillId="0" borderId="0"/>
    <xf numFmtId="0" fontId="71" fillId="0" borderId="0"/>
    <xf numFmtId="0" fontId="7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60" fillId="0" borderId="0">
      <alignment horizontal="left"/>
    </xf>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58" fillId="0" borderId="0"/>
    <xf numFmtId="0" fontId="39" fillId="0" borderId="0"/>
    <xf numFmtId="0" fontId="39" fillId="0" borderId="0"/>
    <xf numFmtId="0" fontId="39" fillId="0" borderId="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0" fontId="28" fillId="25" borderId="14" applyNumberFormat="0" applyAlignment="0" applyProtection="0"/>
    <xf numFmtId="9" fontId="5" fillId="0" borderId="0" applyFont="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4" fillId="0" borderId="0"/>
    <xf numFmtId="0" fontId="65" fillId="0" borderId="0"/>
    <xf numFmtId="0" fontId="65" fillId="0" borderId="0"/>
    <xf numFmtId="0" fontId="65" fillId="0" borderId="0"/>
    <xf numFmtId="0" fontId="66"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64" fontId="5" fillId="0" borderId="0" applyFont="0" applyFill="0" applyBorder="0" applyAlignment="0" applyProtection="0"/>
    <xf numFmtId="178" fontId="28" fillId="0" borderId="0" applyFill="0" applyBorder="0" applyAlignment="0" applyProtection="0"/>
    <xf numFmtId="183" fontId="28" fillId="0" borderId="0" applyFill="0" applyBorder="0" applyAlignment="0" applyProtection="0"/>
    <xf numFmtId="184" fontId="28" fillId="0" borderId="0" applyFill="0" applyBorder="0" applyAlignment="0" applyProtection="0"/>
    <xf numFmtId="185" fontId="28" fillId="0" borderId="0" applyFont="0" applyFill="0" applyBorder="0" applyAlignment="0" applyProtection="0"/>
    <xf numFmtId="177" fontId="28" fillId="0" borderId="0" applyFill="0" applyBorder="0" applyAlignment="0" applyProtection="0"/>
    <xf numFmtId="186" fontId="28" fillId="0" borderId="0" applyFill="0" applyBorder="0" applyAlignment="0" applyProtection="0"/>
    <xf numFmtId="187" fontId="28" fillId="0" borderId="0" applyFill="0" applyBorder="0" applyAlignment="0" applyProtection="0"/>
    <xf numFmtId="188" fontId="28" fillId="0" borderId="0" applyFill="0" applyBorder="0" applyAlignment="0" applyProtection="0"/>
    <xf numFmtId="188" fontId="28" fillId="0" borderId="0" applyFill="0" applyBorder="0" applyAlignment="0" applyProtection="0"/>
    <xf numFmtId="189" fontId="28" fillId="0" borderId="0" applyFill="0" applyBorder="0" applyAlignment="0" applyProtection="0"/>
    <xf numFmtId="175" fontId="28" fillId="0" borderId="0" applyFill="0" applyBorder="0" applyAlignment="0" applyProtection="0"/>
    <xf numFmtId="188" fontId="28" fillId="0" borderId="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cellStyleXfs>
  <cellXfs count="419">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xf numFmtId="167" fontId="1" fillId="0" borderId="0" xfId="685" applyNumberFormat="1" applyFont="1" applyFill="1"/>
    <xf numFmtId="0" fontId="6" fillId="0" borderId="0" xfId="0" applyFont="1" applyFill="1" applyAlignment="1"/>
    <xf numFmtId="0" fontId="6" fillId="0" borderId="0" xfId="0" applyFont="1" applyFill="1"/>
    <xf numFmtId="0" fontId="10" fillId="0" borderId="0" xfId="0" applyFont="1" applyFill="1"/>
    <xf numFmtId="0" fontId="3"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3" fillId="0" borderId="16" xfId="0" applyFont="1" applyFill="1" applyBorder="1"/>
    <xf numFmtId="0" fontId="9" fillId="0" borderId="16" xfId="0"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justify" vertical="top"/>
    </xf>
    <xf numFmtId="14" fontId="1" fillId="0" borderId="0" xfId="0" applyNumberFormat="1" applyFont="1" applyFill="1" applyAlignment="1">
      <alignment horizontal="center"/>
    </xf>
    <xf numFmtId="0" fontId="11" fillId="0" borderId="0" xfId="0" applyFont="1" applyFill="1"/>
    <xf numFmtId="167" fontId="1" fillId="0" borderId="0" xfId="0" applyNumberFormat="1" applyFont="1" applyFill="1" applyAlignment="1">
      <alignment horizontal="center"/>
    </xf>
    <xf numFmtId="0" fontId="0" fillId="0" borderId="0" xfId="0" applyFill="1" applyAlignment="1"/>
    <xf numFmtId="0" fontId="3" fillId="0" borderId="0" xfId="0" applyFont="1" applyFill="1" applyBorder="1" applyAlignment="1">
      <alignment horizontal="center"/>
    </xf>
    <xf numFmtId="165" fontId="12" fillId="0" borderId="0" xfId="685" applyNumberFormat="1" applyFont="1" applyFill="1" applyAlignment="1">
      <alignment horizontal="right"/>
    </xf>
    <xf numFmtId="0" fontId="1" fillId="0" borderId="0" xfId="0" applyFont="1" applyFill="1"/>
    <xf numFmtId="0" fontId="2" fillId="0" borderId="0" xfId="0" applyFont="1" applyFill="1"/>
    <xf numFmtId="0" fontId="3" fillId="0" borderId="0" xfId="0" applyFont="1" applyFill="1" applyBorder="1" applyAlignment="1"/>
    <xf numFmtId="0" fontId="3" fillId="0" borderId="0" xfId="0" applyFont="1" applyFill="1" applyAlignment="1">
      <alignment horizontal="center"/>
    </xf>
    <xf numFmtId="165" fontId="3" fillId="0" borderId="0" xfId="0" applyNumberFormat="1" applyFont="1" applyFill="1"/>
    <xf numFmtId="0" fontId="12" fillId="0" borderId="0" xfId="0" applyFont="1" applyFill="1"/>
    <xf numFmtId="165" fontId="8" fillId="0" borderId="0" xfId="685" applyNumberFormat="1" applyFont="1" applyFill="1" applyBorder="1" applyAlignment="1">
      <alignment horizontal="right"/>
    </xf>
    <xf numFmtId="0" fontId="14" fillId="0" borderId="0" xfId="0" applyFont="1" applyFill="1" applyAlignment="1">
      <alignment horizontal="center"/>
    </xf>
    <xf numFmtId="165" fontId="12" fillId="0" borderId="0" xfId="685" applyNumberFormat="1" applyFont="1" applyFill="1" applyBorder="1" applyAlignment="1">
      <alignment horizontal="right"/>
    </xf>
    <xf numFmtId="0" fontId="11" fillId="0" borderId="0" xfId="0" applyFont="1" applyFill="1" applyBorder="1"/>
    <xf numFmtId="0" fontId="11" fillId="0" borderId="0" xfId="0" applyFont="1" applyFill="1" applyBorder="1" applyAlignment="1">
      <alignment wrapText="1"/>
    </xf>
    <xf numFmtId="0" fontId="11" fillId="0" borderId="0" xfId="0" applyFont="1" applyFill="1" applyAlignment="1">
      <alignment horizontal="center"/>
    </xf>
    <xf numFmtId="165" fontId="1" fillId="0" borderId="0" xfId="0" applyNumberFormat="1" applyFont="1" applyFill="1" applyAlignment="1">
      <alignment horizontal="center"/>
    </xf>
    <xf numFmtId="167" fontId="3" fillId="0" borderId="0" xfId="0" applyNumberFormat="1" applyFont="1" applyFill="1"/>
    <xf numFmtId="168" fontId="1" fillId="0" borderId="0" xfId="0" applyNumberFormat="1" applyFont="1" applyFill="1" applyAlignment="1">
      <alignment horizontal="center"/>
    </xf>
    <xf numFmtId="0" fontId="3" fillId="0" borderId="0" xfId="0" applyFont="1" applyFill="1" applyBorder="1"/>
    <xf numFmtId="0" fontId="3" fillId="0" borderId="0" xfId="0" applyFont="1" applyFill="1" applyAlignment="1">
      <alignment horizontal="left" vertical="top" wrapText="1"/>
    </xf>
    <xf numFmtId="0" fontId="11" fillId="0" borderId="0" xfId="0" applyFont="1" applyFill="1" applyAlignment="1">
      <alignment horizontal="left" vertical="top" wrapText="1"/>
    </xf>
    <xf numFmtId="0" fontId="8" fillId="0" borderId="0" xfId="0" applyFont="1" applyFill="1" applyAlignment="1">
      <alignment vertical="top" wrapText="1"/>
    </xf>
    <xf numFmtId="0" fontId="12" fillId="0" borderId="0" xfId="0" applyFont="1" applyFill="1" applyAlignment="1"/>
    <xf numFmtId="0" fontId="12" fillId="0" borderId="0" xfId="0" applyFont="1" applyFill="1" applyBorder="1"/>
    <xf numFmtId="0" fontId="11" fillId="0" borderId="0" xfId="0" applyFont="1" applyFill="1" applyAlignment="1">
      <alignment vertical="top" wrapText="1"/>
    </xf>
    <xf numFmtId="0" fontId="9" fillId="0" borderId="0" xfId="0" applyFont="1" applyFill="1" applyBorder="1" applyAlignment="1">
      <alignment horizontal="center"/>
    </xf>
    <xf numFmtId="0" fontId="1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165" fontId="11" fillId="0" borderId="0" xfId="0" applyNumberFormat="1" applyFont="1" applyFill="1" applyBorder="1" applyAlignment="1">
      <alignment vertical="center"/>
    </xf>
    <xf numFmtId="165" fontId="3" fillId="0" borderId="0" xfId="0" applyNumberFormat="1"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65" fontId="11" fillId="0" borderId="0" xfId="0" applyNumberFormat="1" applyFont="1" applyFill="1" applyBorder="1" applyAlignment="1"/>
    <xf numFmtId="0" fontId="11" fillId="0" borderId="0" xfId="0" applyFont="1" applyFill="1" applyBorder="1" applyAlignment="1">
      <alignment horizontal="left" vertical="center"/>
    </xf>
    <xf numFmtId="165" fontId="0" fillId="0" borderId="0" xfId="0" applyNumberFormat="1" applyFill="1" applyBorder="1" applyAlignment="1"/>
    <xf numFmtId="0" fontId="3" fillId="0" borderId="0" xfId="0" applyFont="1" applyFill="1" applyBorder="1" applyAlignment="1">
      <alignment horizontal="left"/>
    </xf>
    <xf numFmtId="0" fontId="11" fillId="0" borderId="0" xfId="0" applyFont="1" applyFill="1" applyBorder="1" applyAlignment="1"/>
    <xf numFmtId="0" fontId="3" fillId="0" borderId="0" xfId="0" applyFont="1" applyFill="1" applyBorder="1" applyAlignment="1">
      <alignment horizontal="justify" vertical="top"/>
    </xf>
    <xf numFmtId="0" fontId="1" fillId="26" borderId="0" xfId="0" applyFont="1" applyFill="1" applyAlignment="1">
      <alignment horizontal="center"/>
    </xf>
    <xf numFmtId="0" fontId="2" fillId="26" borderId="0" xfId="0" applyFont="1" applyFill="1" applyAlignment="1">
      <alignment horizontal="center"/>
    </xf>
    <xf numFmtId="0" fontId="3" fillId="26" borderId="0" xfId="0" applyFont="1" applyFill="1"/>
    <xf numFmtId="165" fontId="12" fillId="0" borderId="0" xfId="685" applyNumberFormat="1" applyFont="1" applyFill="1" applyBorder="1" applyAlignment="1"/>
    <xf numFmtId="0" fontId="3" fillId="0" borderId="0" xfId="0" applyFont="1" applyFill="1" applyBorder="1" applyAlignment="1">
      <alignment horizontal="left" vertical="center" wrapText="1" indent="1"/>
    </xf>
    <xf numFmtId="167" fontId="2" fillId="0" borderId="0" xfId="685" applyNumberFormat="1" applyFont="1" applyFill="1" applyAlignment="1">
      <alignment horizontal="center"/>
    </xf>
    <xf numFmtId="167" fontId="2" fillId="26" borderId="0" xfId="685" applyNumberFormat="1" applyFont="1" applyFill="1" applyAlignment="1">
      <alignment horizontal="center"/>
    </xf>
    <xf numFmtId="0" fontId="8" fillId="0" borderId="0" xfId="0" applyFont="1" applyFill="1" applyBorder="1"/>
    <xf numFmtId="165" fontId="8" fillId="0" borderId="0" xfId="685" applyNumberFormat="1" applyFont="1" applyFill="1" applyBorder="1" applyAlignment="1"/>
    <xf numFmtId="165" fontId="3" fillId="26" borderId="0" xfId="0" applyNumberFormat="1" applyFont="1" applyFill="1"/>
    <xf numFmtId="0" fontId="1" fillId="26" borderId="0" xfId="0" applyFont="1" applyFill="1"/>
    <xf numFmtId="0" fontId="2" fillId="26" borderId="0" xfId="0" applyFont="1" applyFill="1"/>
    <xf numFmtId="0" fontId="18" fillId="0" borderId="0" xfId="0" applyFont="1" applyFill="1" applyBorder="1"/>
    <xf numFmtId="0" fontId="10" fillId="0" borderId="0" xfId="0" applyFont="1" applyFill="1" applyBorder="1"/>
    <xf numFmtId="0" fontId="3" fillId="0" borderId="0" xfId="544" applyFont="1" applyFill="1" applyAlignment="1">
      <alignment horizontal="justify" vertical="top" wrapText="1"/>
    </xf>
    <xf numFmtId="0" fontId="12" fillId="0" borderId="0" xfId="0" applyFont="1" applyFill="1" applyAlignment="1">
      <alignment horizontal="justify" vertical="top" wrapText="1"/>
    </xf>
    <xf numFmtId="0" fontId="3" fillId="0" borderId="0" xfId="0" applyFont="1" applyFill="1" applyAlignment="1">
      <alignment horizontal="justify" vertical="top" wrapText="1"/>
    </xf>
    <xf numFmtId="0" fontId="11" fillId="0" borderId="0" xfId="517"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20" fillId="0" borderId="0" xfId="0" applyFont="1" applyFill="1" applyAlignment="1">
      <alignment horizontal="justify" vertical="top" wrapText="1"/>
    </xf>
    <xf numFmtId="0" fontId="11" fillId="0" borderId="0" xfId="517" applyFont="1" applyFill="1" applyAlignment="1">
      <alignment horizontal="center" vertical="top" wrapText="1"/>
    </xf>
    <xf numFmtId="0" fontId="3" fillId="0" borderId="0" xfId="0" applyFont="1" applyFill="1" applyAlignment="1">
      <alignment horizontal="right" vertical="top" wrapText="1"/>
    </xf>
    <xf numFmtId="0" fontId="12" fillId="0" borderId="0" xfId="0" applyFont="1" applyFill="1" applyBorder="1" applyAlignment="1"/>
    <xf numFmtId="0" fontId="9" fillId="0" borderId="0" xfId="0" applyFont="1" applyFill="1" applyBorder="1" applyAlignment="1"/>
    <xf numFmtId="0" fontId="11" fillId="0" borderId="0" xfId="0" applyFont="1" applyFill="1" applyBorder="1" applyAlignment="1">
      <alignment horizontal="center" vertical="center" wrapText="1"/>
    </xf>
    <xf numFmtId="9" fontId="3" fillId="0" borderId="0" xfId="648" applyFont="1" applyFill="1"/>
    <xf numFmtId="9" fontId="1" fillId="0" borderId="0" xfId="648" applyFont="1" applyFill="1" applyAlignment="1">
      <alignment horizontal="center"/>
    </xf>
    <xf numFmtId="9" fontId="1" fillId="26" borderId="0" xfId="648" applyFont="1" applyFill="1" applyAlignment="1">
      <alignment horizontal="center"/>
    </xf>
    <xf numFmtId="3" fontId="2" fillId="26" borderId="0" xfId="0" applyNumberFormat="1" applyFont="1" applyFill="1" applyAlignment="1">
      <alignment horizontal="center"/>
    </xf>
    <xf numFmtId="4" fontId="1" fillId="0" borderId="0" xfId="0" applyNumberFormat="1" applyFont="1" applyFill="1" applyAlignment="1">
      <alignment horizontal="center"/>
    </xf>
    <xf numFmtId="4" fontId="1" fillId="0" borderId="0" xfId="648" applyNumberFormat="1" applyFont="1" applyFill="1" applyAlignment="1">
      <alignment horizontal="center"/>
    </xf>
    <xf numFmtId="170" fontId="1" fillId="26" borderId="0" xfId="648" applyNumberFormat="1" applyFont="1" applyFill="1" applyAlignment="1">
      <alignment horizontal="center"/>
    </xf>
    <xf numFmtId="165" fontId="11" fillId="0" borderId="0" xfId="685" applyNumberFormat="1" applyFont="1" applyFill="1" applyBorder="1"/>
    <xf numFmtId="165" fontId="8" fillId="0" borderId="0" xfId="685" applyNumberFormat="1" applyFont="1" applyFill="1" applyBorder="1"/>
    <xf numFmtId="0" fontId="3" fillId="0" borderId="0" xfId="0" applyFont="1" applyFill="1" applyBorder="1" applyAlignment="1">
      <alignment vertical="top" wrapText="1"/>
    </xf>
    <xf numFmtId="0" fontId="1" fillId="0" borderId="17" xfId="0" applyFont="1" applyFill="1" applyBorder="1" applyAlignment="1">
      <alignment horizontal="center"/>
    </xf>
    <xf numFmtId="0" fontId="2" fillId="0" borderId="17" xfId="0" applyFont="1" applyFill="1" applyBorder="1" applyAlignment="1">
      <alignment horizontal="center"/>
    </xf>
    <xf numFmtId="0" fontId="3" fillId="0" borderId="17" xfId="0" applyFont="1" applyFill="1" applyBorder="1"/>
    <xf numFmtId="0" fontId="3" fillId="0" borderId="17"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justify" vertical="top" wrapText="1"/>
    </xf>
    <xf numFmtId="0" fontId="9" fillId="0" borderId="0" xfId="0" applyFont="1" applyFill="1" applyBorder="1"/>
    <xf numFmtId="0" fontId="0" fillId="0" borderId="0" xfId="0" applyFill="1" applyAlignment="1">
      <alignment horizontal="justify" vertical="top" wrapText="1"/>
    </xf>
    <xf numFmtId="165" fontId="11" fillId="0" borderId="0" xfId="0" applyNumberFormat="1" applyFont="1" applyFill="1" applyBorder="1" applyAlignment="1">
      <alignment horizontal="center" vertical="center" wrapText="1"/>
    </xf>
    <xf numFmtId="0" fontId="22" fillId="0" borderId="0" xfId="0" applyFont="1" applyFill="1" applyAlignment="1"/>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12" fillId="0" borderId="0" xfId="0" applyFont="1" applyFill="1" applyAlignment="1">
      <alignment horizontal="center"/>
    </xf>
    <xf numFmtId="0" fontId="22" fillId="0" borderId="0" xfId="0" applyFont="1" applyFill="1" applyBorder="1" applyAlignment="1">
      <alignment horizontal="right"/>
    </xf>
    <xf numFmtId="165" fontId="12" fillId="0" borderId="0" xfId="685" applyNumberFormat="1" applyFont="1" applyFill="1" applyAlignment="1"/>
    <xf numFmtId="165" fontId="12" fillId="0" borderId="18" xfId="685" applyNumberFormat="1" applyFont="1" applyFill="1" applyBorder="1" applyAlignment="1"/>
    <xf numFmtId="0" fontId="12" fillId="0" borderId="18" xfId="0" applyFont="1" applyFill="1" applyBorder="1" applyAlignment="1"/>
    <xf numFmtId="0" fontId="8" fillId="0" borderId="0" xfId="0" applyFont="1" applyFill="1"/>
    <xf numFmtId="165" fontId="8" fillId="0" borderId="18" xfId="685" applyNumberFormat="1" applyFont="1" applyFill="1" applyBorder="1" applyAlignment="1"/>
    <xf numFmtId="167" fontId="11" fillId="0" borderId="0" xfId="685" applyNumberFormat="1" applyFont="1" applyFill="1"/>
    <xf numFmtId="0" fontId="0" fillId="0" borderId="0" xfId="0" applyFill="1" applyAlignment="1">
      <alignment wrapText="1"/>
    </xf>
    <xf numFmtId="0" fontId="0" fillId="0" borderId="0" xfId="0" applyFill="1" applyAlignment="1">
      <alignment vertical="top" wrapText="1"/>
    </xf>
    <xf numFmtId="0" fontId="3" fillId="0" borderId="0" xfId="0" applyFont="1" applyFill="1" applyBorder="1" applyAlignment="1">
      <alignment horizontal="justify" vertical="top" wrapText="1"/>
    </xf>
    <xf numFmtId="165" fontId="3" fillId="0" borderId="0" xfId="685" applyNumberFormat="1" applyFont="1" applyFill="1"/>
    <xf numFmtId="165" fontId="11" fillId="0" borderId="0" xfId="685" applyNumberFormat="1" applyFont="1" applyFill="1"/>
    <xf numFmtId="167" fontId="11" fillId="0" borderId="0" xfId="685" applyNumberFormat="1" applyFont="1" applyFill="1" applyBorder="1"/>
    <xf numFmtId="0" fontId="11" fillId="0" borderId="0" xfId="0" applyFont="1" applyFill="1" applyAlignment="1">
      <alignment vertical="center"/>
    </xf>
    <xf numFmtId="0" fontId="11" fillId="0" borderId="0" xfId="0" applyFont="1" applyFill="1" applyBorder="1" applyAlignment="1">
      <alignment vertical="center"/>
    </xf>
    <xf numFmtId="10" fontId="8" fillId="0" borderId="0" xfId="685" applyNumberFormat="1" applyFont="1" applyFill="1" applyBorder="1" applyAlignment="1"/>
    <xf numFmtId="165" fontId="11" fillId="0" borderId="0" xfId="685" applyNumberFormat="1" applyFont="1" applyFill="1" applyBorder="1" applyAlignment="1">
      <alignment vertical="center"/>
    </xf>
    <xf numFmtId="0" fontId="3" fillId="0" borderId="0" xfId="0" applyFont="1" applyFill="1" applyBorder="1" applyAlignment="1">
      <alignment horizontal="center" vertical="center" wrapText="1"/>
    </xf>
    <xf numFmtId="170" fontId="3" fillId="0" borderId="0" xfId="648" applyNumberFormat="1" applyFont="1" applyFill="1" applyBorder="1" applyAlignment="1">
      <alignment horizontal="center" vertical="center" wrapText="1"/>
    </xf>
    <xf numFmtId="165" fontId="3" fillId="0" borderId="0" xfId="685" applyNumberFormat="1" applyFont="1" applyFill="1" applyBorder="1" applyAlignment="1">
      <alignment horizontal="right" vertical="center" wrapText="1"/>
    </xf>
    <xf numFmtId="165" fontId="3" fillId="0" borderId="0" xfId="685" applyNumberFormat="1" applyFont="1" applyFill="1" applyAlignment="1">
      <alignment vertical="center"/>
    </xf>
    <xf numFmtId="165" fontId="3" fillId="0" borderId="0" xfId="685" applyNumberFormat="1" applyFont="1" applyFill="1" applyBorder="1" applyAlignment="1">
      <alignment vertical="center"/>
    </xf>
    <xf numFmtId="0" fontId="11" fillId="0" borderId="0" xfId="0" applyFont="1" applyFill="1" applyAlignment="1"/>
    <xf numFmtId="0" fontId="24" fillId="0" borderId="0" xfId="0" applyFont="1" applyFill="1" applyAlignment="1"/>
    <xf numFmtId="167" fontId="11" fillId="0" borderId="0" xfId="685" applyNumberFormat="1" applyFont="1" applyFill="1" applyBorder="1" applyAlignment="1"/>
    <xf numFmtId="167" fontId="8" fillId="0" borderId="0" xfId="685" applyNumberFormat="1" applyFont="1" applyFill="1"/>
    <xf numFmtId="0" fontId="12" fillId="0" borderId="0" xfId="0" applyFont="1" applyFill="1" applyAlignment="1">
      <alignment horizontal="justify" vertical="top"/>
    </xf>
    <xf numFmtId="0" fontId="12" fillId="0" borderId="0" xfId="0" applyFont="1" applyFill="1" applyBorder="1" applyAlignment="1">
      <alignment horizontal="justify" vertical="top"/>
    </xf>
    <xf numFmtId="165" fontId="25" fillId="0" borderId="0" xfId="685" applyNumberFormat="1" applyFont="1" applyFill="1" applyBorder="1"/>
    <xf numFmtId="167" fontId="1" fillId="0" borderId="0" xfId="685" applyNumberFormat="1" applyFont="1" applyFill="1" applyAlignment="1">
      <alignment horizontal="center"/>
    </xf>
    <xf numFmtId="171" fontId="1" fillId="0" borderId="0" xfId="685" applyNumberFormat="1" applyFont="1" applyFill="1" applyAlignment="1">
      <alignment horizontal="center"/>
    </xf>
    <xf numFmtId="0" fontId="15" fillId="0" borderId="0" xfId="0" applyFont="1" applyFill="1" applyAlignment="1">
      <alignment horizontal="justify" vertical="top" wrapText="1"/>
    </xf>
    <xf numFmtId="1" fontId="1" fillId="0" borderId="0" xfId="0" applyNumberFormat="1" applyFont="1" applyFill="1" applyAlignment="1">
      <alignment horizontal="center"/>
    </xf>
    <xf numFmtId="167" fontId="3" fillId="0" borderId="0" xfId="685" applyNumberFormat="1" applyFont="1" applyFill="1" applyBorder="1"/>
    <xf numFmtId="167" fontId="3" fillId="0" borderId="0" xfId="685" applyNumberFormat="1" applyFont="1" applyFill="1"/>
    <xf numFmtId="9" fontId="3" fillId="0" borderId="0" xfId="685" applyNumberFormat="1" applyFont="1" applyFill="1"/>
    <xf numFmtId="0" fontId="11" fillId="0" borderId="0" xfId="0" applyFont="1" applyFill="1" applyAlignment="1">
      <alignment horizontal="left" vertical="center"/>
    </xf>
    <xf numFmtId="0" fontId="3" fillId="0" borderId="0" xfId="0" applyFont="1" applyFill="1" applyAlignment="1">
      <alignment horizontal="justify" vertical="center" wrapText="1"/>
    </xf>
    <xf numFmtId="0" fontId="11" fillId="0" borderId="0" xfId="0" applyFont="1" applyFill="1" applyAlignment="1">
      <alignment vertical="center" wrapText="1"/>
    </xf>
    <xf numFmtId="165" fontId="11" fillId="0" borderId="0" xfId="0" applyNumberFormat="1"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165" fontId="3" fillId="0" borderId="0" xfId="685" applyNumberFormat="1" applyFont="1" applyFill="1" applyBorder="1" applyAlignment="1">
      <alignment vertical="center" wrapText="1"/>
    </xf>
    <xf numFmtId="0" fontId="15" fillId="0" borderId="0" xfId="0" applyFont="1" applyFill="1" applyAlignment="1"/>
    <xf numFmtId="167" fontId="11" fillId="0" borderId="0" xfId="685" applyNumberFormat="1" applyFont="1" applyFill="1" applyBorder="1" applyAlignment="1">
      <alignment vertical="center" wrapText="1"/>
    </xf>
    <xf numFmtId="165" fontId="11" fillId="0" borderId="0" xfId="685" applyNumberFormat="1"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167" fontId="3" fillId="0" borderId="0" xfId="685" applyNumberFormat="1" applyFont="1" applyFill="1" applyBorder="1" applyAlignment="1">
      <alignment vertical="center" wrapText="1"/>
    </xf>
    <xf numFmtId="165" fontId="3" fillId="0" borderId="0" xfId="0" applyNumberFormat="1" applyFont="1" applyFill="1" applyBorder="1"/>
    <xf numFmtId="165" fontId="3" fillId="0" borderId="0" xfId="0" applyNumberFormat="1" applyFont="1" applyFill="1" applyAlignment="1">
      <alignment horizontal="justify" vertical="top" wrapText="1"/>
    </xf>
    <xf numFmtId="0" fontId="15" fillId="0" borderId="0" xfId="0" applyFont="1" applyFill="1" applyAlignment="1">
      <alignment vertical="center"/>
    </xf>
    <xf numFmtId="165" fontId="3" fillId="0" borderId="0" xfId="0" applyNumberFormat="1" applyFont="1" applyFill="1" applyAlignment="1">
      <alignment horizontal="left" vertical="center" wrapText="1"/>
    </xf>
    <xf numFmtId="0" fontId="11" fillId="0" borderId="0" xfId="0" applyFont="1" applyFill="1" applyAlignment="1">
      <alignment horizontal="left" vertical="center" wrapText="1"/>
    </xf>
    <xf numFmtId="167" fontId="3" fillId="0" borderId="0" xfId="685" applyNumberFormat="1" applyFont="1" applyFill="1" applyAlignment="1">
      <alignment horizontal="center" vertical="center"/>
    </xf>
    <xf numFmtId="167" fontId="3" fillId="0" borderId="0" xfId="685" applyNumberFormat="1" applyFont="1" applyFill="1" applyBorder="1" applyAlignment="1">
      <alignment horizontal="center"/>
    </xf>
    <xf numFmtId="165" fontId="1" fillId="26" borderId="0" xfId="0" applyNumberFormat="1" applyFont="1" applyFill="1" applyAlignment="1">
      <alignment horizontal="center"/>
    </xf>
    <xf numFmtId="167" fontId="11" fillId="0" borderId="0" xfId="685" applyNumberFormat="1" applyFont="1" applyFill="1" applyAlignment="1">
      <alignment horizontal="left" vertical="center"/>
    </xf>
    <xf numFmtId="167" fontId="2" fillId="26" borderId="0" xfId="0" applyNumberFormat="1" applyFont="1" applyFill="1" applyAlignment="1">
      <alignment horizontal="center"/>
    </xf>
    <xf numFmtId="167" fontId="1" fillId="26" borderId="0" xfId="0" applyNumberFormat="1" applyFont="1" applyFill="1" applyAlignment="1">
      <alignment horizontal="center"/>
    </xf>
    <xf numFmtId="167" fontId="3" fillId="0" borderId="0" xfId="685" applyNumberFormat="1" applyFont="1" applyFill="1" applyAlignment="1">
      <alignment horizontal="left" vertical="center"/>
    </xf>
    <xf numFmtId="165" fontId="3" fillId="0" borderId="0" xfId="685" applyNumberFormat="1" applyFont="1" applyFill="1" applyBorder="1"/>
    <xf numFmtId="0" fontId="12" fillId="0" borderId="0" xfId="0" applyFont="1" applyFill="1" applyBorder="1" applyAlignment="1">
      <alignment horizontal="center"/>
    </xf>
    <xf numFmtId="0" fontId="16" fillId="0" borderId="0" xfId="0" applyNumberFormat="1" applyFont="1" applyFill="1" applyBorder="1" applyAlignment="1">
      <alignment vertical="center" wrapText="1"/>
    </xf>
    <xf numFmtId="0" fontId="16" fillId="0" borderId="0" xfId="0" applyFont="1" applyFill="1" applyBorder="1" applyAlignment="1">
      <alignment vertical="center" wrapText="1"/>
    </xf>
    <xf numFmtId="0" fontId="16" fillId="0" borderId="17" xfId="0" applyNumberFormat="1" applyFont="1" applyFill="1" applyBorder="1" applyAlignment="1">
      <alignment vertical="center" wrapText="1"/>
    </xf>
    <xf numFmtId="0" fontId="16" fillId="0" borderId="17" xfId="0" applyFont="1" applyFill="1" applyBorder="1" applyAlignment="1">
      <alignment vertical="center" wrapText="1"/>
    </xf>
    <xf numFmtId="165" fontId="11" fillId="0" borderId="19" xfId="0" applyNumberFormat="1" applyFont="1" applyFill="1" applyBorder="1" applyAlignment="1"/>
    <xf numFmtId="165" fontId="3" fillId="0" borderId="19" xfId="0" applyNumberFormat="1" applyFont="1" applyFill="1" applyBorder="1" applyAlignment="1"/>
    <xf numFmtId="0" fontId="3" fillId="0" borderId="19" xfId="0" applyFont="1" applyFill="1" applyBorder="1" applyAlignment="1">
      <alignment horizontal="left" vertical="center" wrapText="1"/>
    </xf>
    <xf numFmtId="0" fontId="3" fillId="0" borderId="18" xfId="0" applyFont="1" applyFill="1" applyBorder="1" applyAlignment="1"/>
    <xf numFmtId="0" fontId="3" fillId="0" borderId="17" xfId="0" applyFont="1" applyFill="1" applyBorder="1" applyAlignment="1"/>
    <xf numFmtId="165" fontId="11" fillId="0" borderId="0" xfId="0" applyNumberFormat="1" applyFont="1" applyFill="1" applyBorder="1" applyAlignment="1">
      <alignment horizontal="right"/>
    </xf>
    <xf numFmtId="165" fontId="12" fillId="0" borderId="17" xfId="685" applyNumberFormat="1" applyFont="1" applyFill="1" applyBorder="1" applyAlignment="1">
      <alignment horizontal="right"/>
    </xf>
    <xf numFmtId="0" fontId="3" fillId="0" borderId="0" xfId="0" applyFont="1" applyFill="1" applyAlignment="1">
      <alignment horizontal="right"/>
    </xf>
    <xf numFmtId="165" fontId="8" fillId="0" borderId="0" xfId="685" applyNumberFormat="1" applyFont="1" applyFill="1" applyBorder="1"/>
    <xf numFmtId="0" fontId="3" fillId="0" borderId="0" xfId="0" applyFont="1" applyFill="1"/>
    <xf numFmtId="0" fontId="3" fillId="0" borderId="0" xfId="0" applyFont="1" applyFill="1" applyBorder="1" applyAlignment="1">
      <alignment horizontal="center"/>
    </xf>
    <xf numFmtId="0" fontId="3" fillId="0" borderId="0" xfId="0" applyFont="1" applyFill="1" applyBorder="1"/>
    <xf numFmtId="165" fontId="12" fillId="0" borderId="0" xfId="685" applyNumberFormat="1" applyFont="1" applyFill="1" applyAlignment="1">
      <alignment horizontal="right"/>
    </xf>
    <xf numFmtId="165" fontId="8" fillId="0" borderId="0" xfId="685" applyNumberFormat="1" applyFont="1" applyFill="1" applyAlignment="1">
      <alignment horizontal="right"/>
    </xf>
    <xf numFmtId="165" fontId="12" fillId="0" borderId="0" xfId="685" applyNumberFormat="1" applyFont="1" applyFill="1" applyBorder="1" applyAlignment="1">
      <alignment horizontal="right"/>
    </xf>
    <xf numFmtId="165" fontId="12" fillId="0" borderId="0" xfId="685" applyNumberFormat="1" applyFont="1" applyFill="1" applyBorder="1" applyAlignment="1"/>
    <xf numFmtId="165" fontId="8" fillId="0" borderId="0" xfId="685" applyNumberFormat="1" applyFont="1" applyFill="1" applyBorder="1" applyAlignment="1"/>
    <xf numFmtId="165" fontId="8" fillId="0" borderId="0" xfId="685" applyNumberFormat="1" applyFont="1" applyFill="1" applyBorder="1" applyAlignment="1">
      <alignment horizontal="right"/>
    </xf>
    <xf numFmtId="0" fontId="3" fillId="0" borderId="0" xfId="0" applyFont="1" applyFill="1" applyAlignment="1">
      <alignment horizontal="justify" vertical="top" wrapText="1"/>
    </xf>
    <xf numFmtId="0" fontId="11" fillId="0" borderId="17" xfId="0" applyFont="1" applyFill="1" applyBorder="1" applyAlignment="1">
      <alignment horizontal="center" vertical="center" wrapText="1"/>
    </xf>
    <xf numFmtId="0" fontId="15" fillId="0" borderId="17" xfId="0" applyFont="1" applyFill="1" applyBorder="1" applyAlignment="1"/>
    <xf numFmtId="167" fontId="3" fillId="0" borderId="0" xfId="685" applyNumberFormat="1" applyFont="1" applyFill="1" applyAlignment="1">
      <alignment horizontal="left" vertical="center"/>
    </xf>
    <xf numFmtId="165" fontId="11" fillId="0" borderId="0" xfId="685" applyNumberFormat="1" applyFont="1" applyFill="1" applyBorder="1" applyAlignment="1">
      <alignment horizontal="right"/>
    </xf>
    <xf numFmtId="165" fontId="11" fillId="0" borderId="0" xfId="685" applyNumberFormat="1" applyFont="1" applyFill="1" applyBorder="1"/>
    <xf numFmtId="0" fontId="3" fillId="0" borderId="0" xfId="0" applyFont="1" applyFill="1" applyAlignment="1">
      <alignment horizontal="left" vertical="top" wrapText="1"/>
    </xf>
    <xf numFmtId="9" fontId="12" fillId="0" borderId="0" xfId="685" applyNumberFormat="1" applyFont="1" applyFill="1" applyBorder="1" applyAlignment="1">
      <alignment horizontal="right"/>
    </xf>
    <xf numFmtId="0" fontId="11" fillId="0" borderId="0" xfId="0" applyFont="1" applyFill="1" applyAlignment="1">
      <alignment vertical="center"/>
    </xf>
    <xf numFmtId="0" fontId="15" fillId="0" borderId="0" xfId="0" applyFont="1" applyFill="1" applyAlignment="1">
      <alignment vertical="center"/>
    </xf>
    <xf numFmtId="0" fontId="3" fillId="0" borderId="0" xfId="0" applyFont="1" applyFill="1" applyBorder="1" applyAlignment="1">
      <alignment horizontal="left" vertical="center" wrapText="1" indent="1"/>
    </xf>
    <xf numFmtId="0" fontId="15" fillId="0" borderId="0" xfId="0" applyFont="1" applyFill="1" applyAlignment="1">
      <alignment horizontal="left" indent="1"/>
    </xf>
    <xf numFmtId="9" fontId="12" fillId="0" borderId="18" xfId="685" applyNumberFormat="1" applyFont="1" applyFill="1" applyBorder="1" applyAlignment="1">
      <alignment horizontal="right"/>
    </xf>
    <xf numFmtId="0" fontId="3" fillId="0" borderId="0" xfId="0" applyFont="1" applyFill="1" applyAlignment="1">
      <alignment horizontal="left" vertical="center" wrapText="1"/>
    </xf>
    <xf numFmtId="0" fontId="9" fillId="0" borderId="16" xfId="0" applyFont="1" applyFill="1" applyBorder="1" applyAlignment="1">
      <alignment horizontal="center"/>
    </xf>
    <xf numFmtId="0" fontId="15" fillId="0" borderId="0" xfId="0" applyFont="1" applyFill="1" applyAlignment="1">
      <alignment horizontal="justify" vertical="top" wrapText="1"/>
    </xf>
    <xf numFmtId="0" fontId="11" fillId="0" borderId="0" xfId="0" applyFont="1" applyFill="1" applyAlignment="1">
      <alignment horizontal="center"/>
    </xf>
    <xf numFmtId="0" fontId="11" fillId="0" borderId="0" xfId="0" applyFont="1" applyFill="1"/>
    <xf numFmtId="0" fontId="3" fillId="0" borderId="0" xfId="0" applyFont="1" applyFill="1" applyAlignment="1">
      <alignment horizontal="justify" vertical="top"/>
    </xf>
    <xf numFmtId="167" fontId="11" fillId="0" borderId="0" xfId="685" applyNumberFormat="1" applyFont="1" applyFill="1" applyAlignment="1">
      <alignment horizontal="left" vertical="center"/>
    </xf>
    <xf numFmtId="165" fontId="11" fillId="0" borderId="20" xfId="685" applyNumberFormat="1" applyFont="1" applyFill="1" applyBorder="1"/>
    <xf numFmtId="165" fontId="3" fillId="0" borderId="18" xfId="685" applyNumberFormat="1" applyFont="1" applyFill="1" applyBorder="1" applyAlignment="1">
      <alignment horizontal="right"/>
    </xf>
    <xf numFmtId="0" fontId="11" fillId="0" borderId="0" xfId="0" applyFont="1" applyFill="1" applyBorder="1" applyAlignment="1">
      <alignment horizontal="center" vertical="center" wrapText="1"/>
    </xf>
    <xf numFmtId="165" fontId="11" fillId="0" borderId="0" xfId="685" applyNumberFormat="1" applyFont="1" applyFill="1" applyBorder="1" applyAlignment="1">
      <alignment vertical="center" wrapText="1"/>
    </xf>
    <xf numFmtId="0" fontId="9" fillId="0" borderId="0" xfId="0" applyFont="1" applyFill="1" applyBorder="1"/>
    <xf numFmtId="165" fontId="11" fillId="0" borderId="19" xfId="685" applyNumberFormat="1" applyFont="1" applyFill="1" applyBorder="1" applyAlignment="1">
      <alignment vertical="center" wrapText="1"/>
    </xf>
    <xf numFmtId="165" fontId="11" fillId="0" borderId="20" xfId="685" applyNumberFormat="1" applyFont="1" applyFill="1" applyBorder="1" applyAlignment="1">
      <alignment vertical="center" wrapText="1"/>
    </xf>
    <xf numFmtId="0" fontId="3" fillId="0" borderId="0" xfId="0" applyFont="1" applyFill="1" applyAlignment="1">
      <alignment vertical="top" wrapText="1"/>
    </xf>
    <xf numFmtId="165" fontId="3" fillId="0" borderId="17" xfId="685" applyNumberFormat="1" applyFont="1" applyFill="1" applyBorder="1" applyAlignment="1">
      <alignment vertical="center" wrapText="1"/>
    </xf>
    <xf numFmtId="165" fontId="3" fillId="0" borderId="0" xfId="685" applyNumberFormat="1" applyFont="1" applyFill="1" applyBorder="1" applyAlignment="1">
      <alignment vertical="center" wrapText="1"/>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9" fillId="0" borderId="0" xfId="0" applyFont="1" applyFill="1"/>
    <xf numFmtId="165" fontId="3" fillId="0" borderId="0" xfId="685" applyNumberFormat="1" applyFont="1" applyFill="1" applyBorder="1"/>
    <xf numFmtId="0" fontId="9" fillId="0" borderId="21" xfId="0" applyFont="1" applyFill="1" applyBorder="1" applyAlignment="1"/>
    <xf numFmtId="0" fontId="3" fillId="0" borderId="18" xfId="0" applyFont="1" applyFill="1" applyBorder="1" applyAlignment="1">
      <alignment vertical="center" wrapText="1"/>
    </xf>
    <xf numFmtId="165" fontId="3" fillId="0" borderId="18" xfId="0" applyNumberFormat="1" applyFont="1" applyFill="1" applyBorder="1" applyAlignment="1">
      <alignment vertical="center" wrapText="1"/>
    </xf>
    <xf numFmtId="165" fontId="3" fillId="0" borderId="0" xfId="0" applyNumberFormat="1" applyFont="1" applyFill="1" applyBorder="1" applyAlignment="1">
      <alignment vertical="center" wrapText="1"/>
    </xf>
    <xf numFmtId="165" fontId="12" fillId="0" borderId="0" xfId="685" applyNumberFormat="1" applyFont="1" applyFill="1" applyBorder="1" applyAlignment="1">
      <alignment horizontal="right"/>
    </xf>
    <xf numFmtId="0" fontId="3" fillId="0" borderId="0" xfId="0" applyFont="1" applyFill="1"/>
    <xf numFmtId="165" fontId="8" fillId="0" borderId="19" xfId="685" applyNumberFormat="1" applyFont="1" applyFill="1" applyBorder="1" applyAlignment="1">
      <alignment horizontal="right"/>
    </xf>
    <xf numFmtId="0" fontId="3" fillId="0" borderId="0" xfId="0" applyFont="1" applyFill="1" applyAlignment="1">
      <alignment horizontal="justify" vertical="center" wrapText="1"/>
    </xf>
    <xf numFmtId="165" fontId="3" fillId="0" borderId="0" xfId="685" applyNumberFormat="1" applyFont="1" applyFill="1" applyBorder="1" applyAlignment="1">
      <alignment horizontal="right" vertical="center" wrapText="1"/>
    </xf>
    <xf numFmtId="0" fontId="27" fillId="0" borderId="0" xfId="0" applyFont="1" applyFill="1" applyAlignment="1">
      <alignment vertical="center"/>
    </xf>
    <xf numFmtId="165" fontId="8" fillId="0" borderId="20" xfId="685" applyNumberFormat="1" applyFont="1" applyFill="1" applyBorder="1"/>
    <xf numFmtId="0" fontId="8" fillId="0" borderId="0" xfId="0" applyFont="1" applyFill="1"/>
    <xf numFmtId="0" fontId="12" fillId="0" borderId="0" xfId="0" applyFont="1" applyFill="1" applyAlignment="1">
      <alignment horizontal="justify"/>
    </xf>
    <xf numFmtId="0" fontId="26" fillId="0" borderId="0" xfId="0" applyFont="1" applyFill="1"/>
    <xf numFmtId="14" fontId="3" fillId="0" borderId="18"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0" xfId="0" applyFont="1" applyFill="1" applyAlignment="1">
      <alignment horizontal="justify" vertical="top"/>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170" fontId="3" fillId="0" borderId="0" xfId="685" applyNumberFormat="1" applyFont="1" applyFill="1" applyBorder="1" applyAlignment="1">
      <alignment horizontal="center" vertical="center"/>
    </xf>
    <xf numFmtId="0" fontId="12" fillId="0" borderId="0" xfId="0" applyFont="1" applyFill="1"/>
    <xf numFmtId="165" fontId="12" fillId="0" borderId="0" xfId="685" applyNumberFormat="1" applyFont="1" applyFill="1" applyAlignment="1">
      <alignment horizontal="right"/>
    </xf>
    <xf numFmtId="0" fontId="0" fillId="0" borderId="0" xfId="0" applyFill="1" applyAlignment="1"/>
    <xf numFmtId="165" fontId="12" fillId="0" borderId="18" xfId="685" applyNumberFormat="1" applyFont="1" applyFill="1" applyBorder="1" applyAlignment="1">
      <alignment horizontal="right"/>
    </xf>
    <xf numFmtId="170" fontId="3" fillId="0" borderId="18" xfId="685" applyNumberFormat="1" applyFont="1" applyFill="1" applyBorder="1" applyAlignment="1">
      <alignment horizontal="center" vertical="center"/>
    </xf>
    <xf numFmtId="170" fontId="3" fillId="0" borderId="0" xfId="685" applyNumberFormat="1" applyFont="1" applyFill="1" applyAlignment="1">
      <alignment horizontal="center" vertical="center"/>
    </xf>
    <xf numFmtId="0" fontId="8" fillId="0" borderId="0" xfId="0" applyFont="1" applyFill="1" applyAlignment="1">
      <alignment horizontal="center"/>
    </xf>
    <xf numFmtId="165" fontId="12" fillId="0" borderId="18" xfId="685" applyNumberFormat="1" applyFont="1" applyFill="1" applyBorder="1" applyAlignment="1">
      <alignment horizontal="right" vertical="center"/>
    </xf>
    <xf numFmtId="165" fontId="12" fillId="0" borderId="0" xfId="685" applyNumberFormat="1" applyFont="1" applyFill="1" applyBorder="1" applyAlignment="1">
      <alignment horizontal="right" vertical="center"/>
    </xf>
    <xf numFmtId="165" fontId="8" fillId="0" borderId="28" xfId="685" applyNumberFormat="1" applyFont="1" applyFill="1" applyBorder="1" applyAlignment="1">
      <alignment vertical="center"/>
    </xf>
    <xf numFmtId="0" fontId="15" fillId="0" borderId="0" xfId="0" applyFont="1" applyFill="1" applyAlignment="1"/>
    <xf numFmtId="165" fontId="12" fillId="0" borderId="17" xfId="685" applyNumberFormat="1" applyFont="1" applyFill="1" applyBorder="1" applyAlignment="1">
      <alignment horizontal="right" vertical="center"/>
    </xf>
    <xf numFmtId="170" fontId="3" fillId="0" borderId="0" xfId="0" applyNumberFormat="1" applyFont="1" applyFill="1" applyBorder="1" applyAlignment="1">
      <alignment horizontal="center" vertical="center" wrapText="1"/>
    </xf>
    <xf numFmtId="170" fontId="15" fillId="0" borderId="0" xfId="0" applyNumberFormat="1" applyFont="1" applyFill="1" applyBorder="1" applyAlignment="1">
      <alignment horizontal="center" vertical="center" wrapText="1"/>
    </xf>
    <xf numFmtId="165" fontId="3" fillId="0" borderId="18" xfId="0" applyNumberFormat="1" applyFont="1" applyFill="1" applyBorder="1" applyAlignment="1">
      <alignment horizontal="right" vertical="center" wrapText="1"/>
    </xf>
    <xf numFmtId="165" fontId="3" fillId="0" borderId="0" xfId="0" applyNumberFormat="1" applyFont="1" applyFill="1" applyBorder="1" applyAlignment="1">
      <alignment horizontal="right" vertical="center" wrapText="1"/>
    </xf>
    <xf numFmtId="14" fontId="3" fillId="0" borderId="18"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65" fontId="8" fillId="0" borderId="20" xfId="685" applyNumberFormat="1" applyFont="1" applyFill="1" applyBorder="1" applyAlignment="1">
      <alignment vertical="center"/>
    </xf>
    <xf numFmtId="165" fontId="3" fillId="0" borderId="18" xfId="685" applyNumberFormat="1" applyFont="1" applyFill="1" applyBorder="1" applyAlignment="1">
      <alignment horizontal="right" vertical="center"/>
    </xf>
    <xf numFmtId="165" fontId="3" fillId="0" borderId="0" xfId="685" applyNumberFormat="1" applyFont="1" applyFill="1" applyBorder="1" applyAlignment="1">
      <alignment horizontal="right" vertical="center"/>
    </xf>
    <xf numFmtId="0" fontId="3" fillId="0" borderId="0" xfId="0" applyFont="1" applyFill="1" applyBorder="1" applyAlignment="1">
      <alignment horizontal="left" wrapText="1"/>
    </xf>
    <xf numFmtId="165" fontId="11" fillId="0" borderId="20" xfId="685" applyNumberFormat="1" applyFont="1" applyFill="1" applyBorder="1" applyAlignment="1">
      <alignment vertical="center"/>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165" fontId="11" fillId="0" borderId="20" xfId="685" applyNumberFormat="1" applyFont="1" applyFill="1" applyBorder="1" applyAlignment="1">
      <alignment horizontal="right" vertical="center" wrapText="1"/>
    </xf>
    <xf numFmtId="0" fontId="15" fillId="0" borderId="17" xfId="0" applyFont="1" applyFill="1" applyBorder="1" applyAlignment="1">
      <alignment horizontal="center" vertical="center" wrapText="1"/>
    </xf>
    <xf numFmtId="165" fontId="12" fillId="0" borderId="18" xfId="685" applyNumberFormat="1" applyFont="1" applyFill="1" applyBorder="1" applyAlignment="1">
      <alignment horizontal="center"/>
    </xf>
    <xf numFmtId="170" fontId="12" fillId="0" borderId="0" xfId="685" applyNumberFormat="1" applyFont="1" applyFill="1" applyBorder="1" applyAlignment="1">
      <alignment horizontal="center"/>
    </xf>
    <xf numFmtId="165" fontId="8" fillId="0" borderId="28" xfId="685" applyNumberFormat="1" applyFont="1" applyFill="1" applyBorder="1" applyAlignment="1">
      <alignment horizontal="center"/>
    </xf>
    <xf numFmtId="0" fontId="11" fillId="0" borderId="0" xfId="0" applyFont="1" applyFill="1" applyAlignment="1">
      <alignment horizontal="left"/>
    </xf>
    <xf numFmtId="170" fontId="8" fillId="0" borderId="28" xfId="685" applyNumberFormat="1" applyFont="1" applyFill="1" applyBorder="1" applyAlignment="1">
      <alignment horizontal="center"/>
    </xf>
    <xf numFmtId="0" fontId="13" fillId="0" borderId="17" xfId="0" applyFont="1" applyFill="1" applyBorder="1" applyAlignment="1">
      <alignment horizontal="center" vertical="center" wrapText="1"/>
    </xf>
    <xf numFmtId="0" fontId="11" fillId="0" borderId="17" xfId="0" applyFont="1" applyFill="1" applyBorder="1" applyAlignment="1">
      <alignment horizontal="center"/>
    </xf>
    <xf numFmtId="165" fontId="12" fillId="0" borderId="17" xfId="685" applyNumberFormat="1" applyFont="1" applyFill="1" applyBorder="1" applyAlignment="1">
      <alignment horizontal="center"/>
    </xf>
    <xf numFmtId="170" fontId="12" fillId="0" borderId="17" xfId="685" applyNumberFormat="1" applyFont="1" applyFill="1" applyBorder="1" applyAlignment="1">
      <alignment horizontal="center"/>
    </xf>
    <xf numFmtId="165" fontId="8" fillId="0" borderId="20" xfId="685" applyNumberFormat="1" applyFont="1" applyFill="1" applyBorder="1" applyAlignment="1">
      <alignment horizontal="right"/>
    </xf>
    <xf numFmtId="0" fontId="3" fillId="0" borderId="0" xfId="0" applyFont="1" applyFill="1" applyAlignment="1"/>
    <xf numFmtId="0" fontId="0" fillId="0" borderId="0" xfId="0" applyFill="1" applyAlignment="1">
      <alignment wrapText="1"/>
    </xf>
    <xf numFmtId="0" fontId="22" fillId="0" borderId="19" xfId="0" applyFont="1" applyFill="1" applyBorder="1" applyAlignment="1">
      <alignment horizontal="right"/>
    </xf>
    <xf numFmtId="165" fontId="8" fillId="0" borderId="17" xfId="685" applyNumberFormat="1" applyFont="1" applyFill="1" applyBorder="1" applyAlignment="1">
      <alignment horizontal="right"/>
    </xf>
    <xf numFmtId="165" fontId="8" fillId="0" borderId="19" xfId="685" applyNumberFormat="1" applyFont="1" applyFill="1" applyBorder="1" applyAlignment="1"/>
    <xf numFmtId="0" fontId="22" fillId="0" borderId="0" xfId="0" applyFont="1" applyFill="1" applyBorder="1" applyAlignment="1">
      <alignment horizontal="right"/>
    </xf>
    <xf numFmtId="165" fontId="12" fillId="0" borderId="0" xfId="685" applyNumberFormat="1" applyFont="1" applyFill="1" applyBorder="1" applyAlignment="1"/>
    <xf numFmtId="0" fontId="23" fillId="0" borderId="0" xfId="0" applyFont="1" applyFill="1"/>
    <xf numFmtId="0" fontId="12" fillId="0" borderId="17" xfId="0" applyFont="1" applyFill="1" applyBorder="1" applyAlignment="1"/>
    <xf numFmtId="165" fontId="8" fillId="0" borderId="0" xfId="685" applyNumberFormat="1" applyFont="1" applyFill="1" applyBorder="1" applyAlignment="1"/>
    <xf numFmtId="0" fontId="12" fillId="0" borderId="0" xfId="0" applyFont="1" applyFill="1" applyAlignment="1"/>
    <xf numFmtId="165" fontId="8" fillId="0" borderId="17" xfId="685" applyNumberFormat="1" applyFont="1" applyFill="1" applyBorder="1" applyAlignment="1"/>
    <xf numFmtId="0" fontId="22" fillId="0" borderId="17" xfId="0" applyFont="1" applyFill="1" applyBorder="1" applyAlignment="1">
      <alignment horizontal="right"/>
    </xf>
    <xf numFmtId="165" fontId="8" fillId="0" borderId="18" xfId="685" applyNumberFormat="1" applyFont="1" applyFill="1" applyBorder="1" applyAlignment="1"/>
    <xf numFmtId="165" fontId="8" fillId="0" borderId="0" xfId="685" applyNumberFormat="1" applyFont="1" applyFill="1" applyBorder="1" applyAlignment="1">
      <alignment horizontal="right"/>
    </xf>
    <xf numFmtId="0" fontId="12" fillId="0" borderId="0" xfId="0" applyFont="1" applyFill="1" applyAlignment="1">
      <alignment horizontal="left" vertical="top" wrapText="1"/>
    </xf>
    <xf numFmtId="0" fontId="8" fillId="0" borderId="0" xfId="0" applyFont="1" applyFill="1" applyBorder="1" applyAlignment="1">
      <alignment horizontal="center" vertical="center" textRotation="90" wrapText="1"/>
    </xf>
    <xf numFmtId="0" fontId="8" fillId="0" borderId="17" xfId="0" applyFont="1" applyFill="1" applyBorder="1" applyAlignment="1">
      <alignment horizontal="center" vertical="center" textRotation="90" wrapText="1"/>
    </xf>
    <xf numFmtId="0" fontId="3" fillId="0" borderId="0" xfId="0" applyFont="1" applyAlignment="1">
      <alignment horizontal="center"/>
    </xf>
    <xf numFmtId="0" fontId="23" fillId="0" borderId="0" xfId="0" applyFont="1" applyFill="1" applyAlignment="1">
      <alignment horizontal="left"/>
    </xf>
    <xf numFmtId="0" fontId="12" fillId="0" borderId="0" xfId="0" applyFont="1" applyFill="1" applyBorder="1" applyAlignment="1">
      <alignment horizontal="left"/>
    </xf>
    <xf numFmtId="0" fontId="9" fillId="0" borderId="0" xfId="0" applyFont="1" applyFill="1" applyBorder="1" applyAlignment="1">
      <alignment horizontal="left"/>
    </xf>
    <xf numFmtId="165" fontId="8" fillId="0" borderId="18" xfId="685" applyNumberFormat="1" applyFont="1" applyFill="1" applyBorder="1"/>
    <xf numFmtId="165" fontId="8" fillId="0" borderId="0" xfId="685" applyNumberFormat="1" applyFont="1" applyFill="1" applyBorder="1"/>
    <xf numFmtId="0" fontId="11" fillId="0" borderId="0" xfId="0" applyFont="1" applyFill="1" applyAlignment="1">
      <alignment horizontal="justify" vertical="top" wrapText="1"/>
    </xf>
    <xf numFmtId="0" fontId="0" fillId="0" borderId="0" xfId="0" applyFill="1" applyAlignment="1">
      <alignment horizontal="justify" vertical="top" wrapText="1"/>
    </xf>
    <xf numFmtId="0" fontId="9" fillId="0" borderId="0" xfId="0" applyFont="1" applyFill="1" applyBorder="1" applyAlignment="1">
      <alignment horizontal="center"/>
    </xf>
    <xf numFmtId="0" fontId="12" fillId="0" borderId="0" xfId="0" applyFont="1" applyFill="1" applyBorder="1" applyAlignment="1">
      <alignment horizontal="justify" vertical="top" wrapText="1"/>
    </xf>
    <xf numFmtId="0" fontId="12"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19" fillId="0" borderId="0" xfId="0" applyFont="1" applyFill="1" applyAlignment="1">
      <alignment horizontal="left" indent="1"/>
    </xf>
    <xf numFmtId="0" fontId="21" fillId="0" borderId="0" xfId="0" applyFont="1" applyFill="1" applyAlignment="1">
      <alignment horizontal="left" inden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11" fillId="0" borderId="0" xfId="517" applyFont="1" applyFill="1" applyAlignment="1">
      <alignment horizontal="center" vertical="top" wrapText="1"/>
    </xf>
    <xf numFmtId="0" fontId="12" fillId="0" borderId="0" xfId="0" applyFont="1" applyFill="1" applyAlignment="1">
      <alignment horizontal="right" vertical="top" wrapText="1"/>
    </xf>
    <xf numFmtId="0" fontId="20" fillId="0" borderId="0" xfId="0" applyFont="1" applyFill="1" applyAlignment="1">
      <alignment horizontal="justify" vertical="top" wrapText="1"/>
    </xf>
    <xf numFmtId="0" fontId="3" fillId="0" borderId="18" xfId="0" applyFont="1" applyFill="1" applyBorder="1" applyAlignment="1">
      <alignment horizontal="right" vertical="top" wrapText="1"/>
    </xf>
    <xf numFmtId="0" fontId="0" fillId="0" borderId="0" xfId="0" applyFill="1" applyAlignment="1">
      <alignment horizontal="justify" vertical="top"/>
    </xf>
    <xf numFmtId="0" fontId="11" fillId="0" borderId="0" xfId="517" applyFont="1" applyFill="1" applyAlignment="1">
      <alignment horizontal="justify" vertical="top" wrapText="1"/>
    </xf>
    <xf numFmtId="0" fontId="10" fillId="0" borderId="0" xfId="0" applyFont="1" applyFill="1" applyAlignment="1">
      <alignment horizontal="justify" vertical="top" wrapText="1"/>
    </xf>
    <xf numFmtId="0" fontId="11" fillId="0" borderId="0" xfId="517" applyFont="1" applyFill="1" applyAlignment="1">
      <alignment horizontal="left" vertical="top" wrapText="1"/>
    </xf>
    <xf numFmtId="0" fontId="3" fillId="0" borderId="0"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7" xfId="0" applyFont="1" applyFill="1" applyBorder="1" applyAlignment="1">
      <alignment horizontal="justify" vertical="top" wrapText="1"/>
    </xf>
    <xf numFmtId="0" fontId="0" fillId="0" borderId="0" xfId="0" applyAlignment="1">
      <alignment horizontal="justify" vertical="top" wrapText="1"/>
    </xf>
    <xf numFmtId="0" fontId="12" fillId="0" borderId="0" xfId="0" applyFont="1" applyFill="1" applyAlignment="1">
      <alignment horizontal="justify" vertical="top" wrapText="1"/>
    </xf>
    <xf numFmtId="0" fontId="11" fillId="0" borderId="0" xfId="0" applyFont="1" applyFill="1" applyAlignment="1">
      <alignment horizontal="left" vertical="top" wrapText="1"/>
    </xf>
    <xf numFmtId="0" fontId="19" fillId="0" borderId="0" xfId="0" applyFont="1" applyFill="1" applyAlignment="1">
      <alignment horizontal="justify" vertical="top" wrapText="1"/>
    </xf>
    <xf numFmtId="0" fontId="12" fillId="0" borderId="0" xfId="0" applyFont="1" applyFill="1" applyAlignment="1">
      <alignment vertical="top" wrapText="1"/>
    </xf>
    <xf numFmtId="0" fontId="12" fillId="0" borderId="0" xfId="0" applyFont="1" applyFill="1" applyBorder="1" applyAlignment="1">
      <alignment vertical="top" wrapText="1"/>
    </xf>
    <xf numFmtId="169" fontId="12" fillId="0" borderId="0" xfId="0" applyNumberFormat="1" applyFont="1" applyFill="1" applyAlignment="1">
      <alignment horizontal="center" vertical="top" wrapText="1"/>
    </xf>
    <xf numFmtId="0" fontId="17" fillId="0" borderId="0"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2" fillId="0" borderId="18" xfId="0" applyFont="1" applyFill="1" applyBorder="1" applyAlignment="1">
      <alignment vertical="top" wrapText="1"/>
    </xf>
    <xf numFmtId="0" fontId="3" fillId="0" borderId="17" xfId="0" applyFont="1" applyFill="1" applyBorder="1" applyAlignment="1">
      <alignment horizontal="left" vertical="top" wrapText="1"/>
    </xf>
    <xf numFmtId="0" fontId="3" fillId="0" borderId="17" xfId="0" applyFont="1" applyFill="1" applyBorder="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left" indent="1"/>
    </xf>
    <xf numFmtId="0" fontId="11" fillId="0" borderId="0" xfId="0" applyFont="1" applyFill="1" applyBorder="1" applyAlignment="1">
      <alignment horizontal="left" wrapText="1"/>
    </xf>
    <xf numFmtId="0" fontId="3" fillId="0" borderId="0" xfId="0" applyFont="1" applyFill="1" applyAlignment="1">
      <alignment horizontal="center"/>
    </xf>
    <xf numFmtId="0" fontId="3" fillId="0" borderId="0" xfId="0" applyFont="1" applyFill="1" applyAlignment="1">
      <alignment wrapText="1"/>
    </xf>
    <xf numFmtId="165" fontId="12" fillId="0" borderId="17" xfId="685" applyNumberFormat="1" applyFont="1" applyFill="1" applyBorder="1" applyAlignment="1">
      <alignment horizontal="right"/>
    </xf>
    <xf numFmtId="0" fontId="11" fillId="0" borderId="0" xfId="0" applyFont="1" applyFill="1" applyBorder="1"/>
    <xf numFmtId="0" fontId="12" fillId="0" borderId="2" xfId="0" applyFont="1" applyFill="1" applyBorder="1" applyAlignment="1">
      <alignment horizontal="center"/>
    </xf>
    <xf numFmtId="0" fontId="3" fillId="0" borderId="0" xfId="0" applyFont="1" applyFill="1" applyBorder="1" applyAlignment="1">
      <alignment horizontal="center"/>
    </xf>
    <xf numFmtId="0" fontId="12" fillId="0" borderId="0" xfId="0" applyFont="1" applyFill="1" applyBorder="1" applyAlignment="1">
      <alignment horizontal="center"/>
    </xf>
    <xf numFmtId="0" fontId="3" fillId="0" borderId="0" xfId="0" applyFont="1" applyFill="1" applyBorder="1" applyAlignment="1">
      <alignment horizontal="left" vertical="top" wrapText="1" indent="1"/>
    </xf>
    <xf numFmtId="0" fontId="3" fillId="0" borderId="0" xfId="0" applyFont="1" applyFill="1" applyBorder="1" applyAlignment="1">
      <alignment horizontal="left" wrapText="1" indent="1"/>
    </xf>
    <xf numFmtId="0" fontId="12" fillId="0" borderId="0" xfId="0" applyFont="1" applyFill="1" applyBorder="1" applyAlignment="1">
      <alignment horizontal="left" vertical="center" wrapText="1" indent="1"/>
    </xf>
    <xf numFmtId="0" fontId="12" fillId="0" borderId="0" xfId="0" applyFont="1" applyFill="1" applyBorder="1"/>
    <xf numFmtId="0" fontId="3" fillId="0" borderId="0" xfId="0" applyFont="1" applyFill="1" applyBorder="1" applyAlignment="1">
      <alignment horizontal="left"/>
    </xf>
    <xf numFmtId="0" fontId="18" fillId="0" borderId="0" xfId="0" applyFont="1" applyFill="1" applyBorder="1"/>
    <xf numFmtId="165" fontId="8" fillId="0" borderId="0" xfId="685" applyNumberFormat="1" applyFont="1" applyFill="1" applyAlignment="1">
      <alignment horizontal="right"/>
    </xf>
    <xf numFmtId="165" fontId="11" fillId="0" borderId="19" xfId="0" applyNumberFormat="1"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vertical="center" wrapText="1"/>
    </xf>
    <xf numFmtId="165" fontId="11" fillId="0" borderId="19" xfId="0" applyNumberFormat="1" applyFont="1" applyFill="1" applyBorder="1" applyAlignment="1">
      <alignment horizontal="center"/>
    </xf>
    <xf numFmtId="165" fontId="3" fillId="0" borderId="0" xfId="0" applyNumberFormat="1" applyFont="1" applyFill="1" applyBorder="1" applyAlignment="1">
      <alignment horizontal="center"/>
    </xf>
    <xf numFmtId="0" fontId="3" fillId="0" borderId="0" xfId="0" applyFont="1" applyFill="1" applyBorder="1" applyAlignment="1">
      <alignment horizontal="center" wrapText="1"/>
    </xf>
    <xf numFmtId="165" fontId="12" fillId="0" borderId="0" xfId="0" applyNumberFormat="1" applyFont="1" applyFill="1" applyBorder="1" applyAlignment="1">
      <alignment horizontal="center"/>
    </xf>
    <xf numFmtId="165" fontId="3" fillId="0" borderId="0" xfId="0" applyNumberFormat="1" applyFont="1" applyFill="1" applyBorder="1" applyAlignment="1"/>
    <xf numFmtId="0" fontId="3" fillId="0" borderId="19" xfId="0" applyFont="1" applyFill="1" applyBorder="1"/>
    <xf numFmtId="0" fontId="3" fillId="0" borderId="0" xfId="0" applyFont="1" applyFill="1" applyAlignment="1">
      <alignment vertical="center"/>
    </xf>
    <xf numFmtId="165" fontId="3" fillId="0" borderId="19" xfId="0" applyNumberFormat="1" applyFont="1" applyFill="1" applyBorder="1" applyAlignment="1">
      <alignment horizontal="center"/>
    </xf>
    <xf numFmtId="165" fontId="11" fillId="0" borderId="19" xfId="0" applyNumberFormat="1" applyFont="1" applyFill="1" applyBorder="1" applyAlignment="1">
      <alignment horizontal="right"/>
    </xf>
    <xf numFmtId="165" fontId="8" fillId="0" borderId="19" xfId="0" applyNumberFormat="1" applyFont="1" applyFill="1" applyBorder="1" applyAlignment="1">
      <alignment vertical="center"/>
    </xf>
    <xf numFmtId="165" fontId="11" fillId="0" borderId="0" xfId="0" applyNumberFormat="1" applyFont="1" applyFill="1" applyBorder="1" applyAlignment="1">
      <alignment horizontal="right"/>
    </xf>
    <xf numFmtId="0" fontId="11" fillId="0" borderId="0" xfId="0" applyFont="1" applyFill="1" applyAlignment="1">
      <alignment horizontal="right"/>
    </xf>
    <xf numFmtId="0" fontId="11" fillId="0" borderId="19" xfId="0" applyFont="1" applyFill="1" applyBorder="1" applyAlignment="1">
      <alignment horizontal="center" vertical="center" wrapText="1"/>
    </xf>
    <xf numFmtId="0" fontId="9" fillId="0" borderId="21" xfId="0" applyFont="1" applyFill="1" applyBorder="1"/>
    <xf numFmtId="0" fontId="16" fillId="0" borderId="0" xfId="0" applyNumberFormat="1" applyFont="1" applyFill="1" applyBorder="1" applyAlignment="1">
      <alignment horizontal="center" vertical="center" wrapText="1"/>
    </xf>
    <xf numFmtId="0" fontId="3" fillId="0" borderId="0" xfId="0" applyFont="1" applyFill="1" applyBorder="1" applyAlignment="1">
      <alignment wrapText="1"/>
    </xf>
    <xf numFmtId="0" fontId="16" fillId="0" borderId="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3" fillId="0" borderId="18" xfId="0" applyFont="1" applyFill="1" applyBorder="1" applyAlignment="1">
      <alignment horizontal="center"/>
    </xf>
    <xf numFmtId="0" fontId="15" fillId="0" borderId="0" xfId="0" applyFont="1" applyFill="1" applyAlignment="1">
      <alignment wrapText="1"/>
    </xf>
    <xf numFmtId="0" fontId="11" fillId="0" borderId="0" xfId="0" applyFont="1" applyFill="1" applyAlignment="1"/>
    <xf numFmtId="165" fontId="3" fillId="0" borderId="0" xfId="0" applyNumberFormat="1" applyFont="1" applyFill="1"/>
    <xf numFmtId="165" fontId="8" fillId="0" borderId="18" xfId="685" applyNumberFormat="1" applyFont="1" applyFill="1" applyBorder="1" applyAlignment="1">
      <alignment horizontal="right"/>
    </xf>
    <xf numFmtId="0" fontId="12" fillId="0" borderId="0" xfId="0" applyFont="1" applyFill="1" applyAlignment="1">
      <alignment horizontal="left"/>
    </xf>
    <xf numFmtId="165" fontId="11" fillId="0" borderId="20" xfId="0" applyNumberFormat="1" applyFont="1" applyFill="1" applyBorder="1"/>
    <xf numFmtId="0" fontId="0" fillId="0" borderId="17" xfId="0" applyBorder="1" applyAlignment="1">
      <alignment horizontal="right"/>
    </xf>
    <xf numFmtId="0" fontId="3" fillId="0" borderId="0" xfId="0" applyFont="1" applyFill="1" applyAlignment="1">
      <alignment horizontal="left"/>
    </xf>
    <xf numFmtId="0" fontId="3" fillId="0" borderId="0" xfId="0" quotePrefix="1" applyFont="1" applyFill="1"/>
    <xf numFmtId="0" fontId="10" fillId="0" borderId="0" xfId="0" applyFont="1" applyFill="1" applyAlignment="1">
      <alignment horizontal="center"/>
    </xf>
    <xf numFmtId="0" fontId="13" fillId="0" borderId="0" xfId="0" applyFont="1" applyFill="1" applyAlignment="1"/>
    <xf numFmtId="0" fontId="3" fillId="0" borderId="0" xfId="0" quotePrefix="1" applyFont="1" applyFill="1" applyAlignment="1">
      <alignment horizontal="justify" vertical="top"/>
    </xf>
    <xf numFmtId="0" fontId="9" fillId="0" borderId="0" xfId="0" applyFont="1" applyFill="1" applyBorder="1" applyAlignment="1"/>
    <xf numFmtId="0" fontId="11" fillId="0" borderId="0" xfId="0" applyFont="1" applyFill="1" applyBorder="1" applyAlignment="1">
      <alignment horizontal="center"/>
    </xf>
    <xf numFmtId="0" fontId="9" fillId="0" borderId="0" xfId="0" applyFont="1" applyFill="1" applyBorder="1" applyAlignment="1">
      <alignment horizontal="justify" wrapText="1"/>
    </xf>
    <xf numFmtId="0" fontId="9" fillId="0" borderId="0" xfId="0" applyFont="1" applyFill="1" applyBorder="1" applyAlignment="1">
      <alignment horizontal="justify"/>
    </xf>
    <xf numFmtId="0" fontId="9" fillId="0" borderId="21" xfId="0" applyFont="1" applyFill="1" applyBorder="1" applyAlignment="1">
      <alignment horizontal="justify"/>
    </xf>
    <xf numFmtId="0" fontId="3" fillId="0" borderId="0" xfId="0" quotePrefix="1" applyFont="1" applyFill="1" applyAlignment="1">
      <alignment horizontal="justify"/>
    </xf>
    <xf numFmtId="0" fontId="3" fillId="0" borderId="0" xfId="0" applyFont="1" applyFill="1" applyAlignment="1">
      <alignment horizontal="justify"/>
    </xf>
    <xf numFmtId="0" fontId="9" fillId="0" borderId="0" xfId="0" applyFont="1" applyFill="1" applyAlignment="1">
      <alignment horizontal="left" vertical="top"/>
    </xf>
    <xf numFmtId="0" fontId="9" fillId="0" borderId="0" xfId="0" applyFont="1" applyFill="1" applyAlignment="1"/>
    <xf numFmtId="0" fontId="12" fillId="0" borderId="0" xfId="0" applyFont="1" applyFill="1" applyAlignment="1">
      <alignment horizontal="right"/>
    </xf>
    <xf numFmtId="0" fontId="3" fillId="0" borderId="0" xfId="0" applyFont="1" applyFill="1" applyAlignment="1">
      <alignment horizontal="right"/>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165" fontId="3" fillId="0" borderId="0" xfId="0" applyNumberFormat="1" applyFont="1" applyFill="1" applyAlignment="1">
      <alignment horizontal="center"/>
    </xf>
    <xf numFmtId="166" fontId="4" fillId="0" borderId="0" xfId="0" applyNumberFormat="1" applyFont="1" applyFill="1" applyAlignment="1">
      <alignment horizontal="center" vertical="center" wrapText="1"/>
    </xf>
    <xf numFmtId="0" fontId="6" fillId="0" borderId="0" xfId="0" applyFont="1" applyFill="1"/>
    <xf numFmtId="0" fontId="7" fillId="0" borderId="0" xfId="0" applyFont="1" applyFill="1" applyAlignment="1">
      <alignment horizontal="left" vertical="top"/>
    </xf>
    <xf numFmtId="165" fontId="12" fillId="0" borderId="0" xfId="685" applyNumberFormat="1" applyFont="1" applyFill="1" applyAlignment="1">
      <alignment horizontal="center"/>
    </xf>
  </cellXfs>
  <cellStyles count="711">
    <cellStyle name="(Euro)" xfId="1"/>
    <cellStyle name="_Heading" xfId="2"/>
    <cellStyle name="_SubHeading" xfId="3"/>
    <cellStyle name="20% - Акцент1 10" xfId="4"/>
    <cellStyle name="20% - Акцент1 11" xfId="5"/>
    <cellStyle name="20% - Акцент1 12" xfId="6"/>
    <cellStyle name="20% - Акцент1 13" xfId="7"/>
    <cellStyle name="20% - Акцент1 14" xfId="8"/>
    <cellStyle name="20% - Акцент1 2" xfId="9"/>
    <cellStyle name="20% - Акцент1 3" xfId="10"/>
    <cellStyle name="20% - Акцент1 4" xfId="11"/>
    <cellStyle name="20% - Акцент1 5" xfId="12"/>
    <cellStyle name="20% - Акцент1 6" xfId="13"/>
    <cellStyle name="20% - Акцент1 7" xfId="14"/>
    <cellStyle name="20% - Акцент1 8" xfId="15"/>
    <cellStyle name="20% - Акцент1 9" xfId="16"/>
    <cellStyle name="20% - Акцент2 10" xfId="17"/>
    <cellStyle name="20% - Акцент2 11" xfId="18"/>
    <cellStyle name="20% - Акцент2 12" xfId="19"/>
    <cellStyle name="20% - Акцент2 13" xfId="20"/>
    <cellStyle name="20% - Акцент2 14" xfId="21"/>
    <cellStyle name="20% - Акцент2 2" xfId="22"/>
    <cellStyle name="20% - Акцент2 3" xfId="23"/>
    <cellStyle name="20% - Акцент2 4" xfId="24"/>
    <cellStyle name="20% - Акцент2 5" xfId="25"/>
    <cellStyle name="20% - Акцент2 6" xfId="26"/>
    <cellStyle name="20% - Акцент2 7" xfId="27"/>
    <cellStyle name="20% - Акцент2 8" xfId="28"/>
    <cellStyle name="20% - Акцент2 9" xfId="29"/>
    <cellStyle name="20% - Акцент3 10" xfId="30"/>
    <cellStyle name="20% - Акцент3 11" xfId="31"/>
    <cellStyle name="20% - Акцент3 12" xfId="32"/>
    <cellStyle name="20% - Акцент3 13" xfId="33"/>
    <cellStyle name="20% - Акцент3 14" xfId="34"/>
    <cellStyle name="20% - Акцент3 2" xfId="35"/>
    <cellStyle name="20% - Акцент3 3" xfId="36"/>
    <cellStyle name="20% - Акцент3 4" xfId="37"/>
    <cellStyle name="20% - Акцент3 5" xfId="38"/>
    <cellStyle name="20% - Акцент3 6" xfId="39"/>
    <cellStyle name="20% - Акцент3 7" xfId="40"/>
    <cellStyle name="20% - Акцент3 8" xfId="41"/>
    <cellStyle name="20% - Акцент3 9" xfId="42"/>
    <cellStyle name="20% - Акцент4 10" xfId="43"/>
    <cellStyle name="20% - Акцент4 11" xfId="44"/>
    <cellStyle name="20% - Акцент4 12" xfId="45"/>
    <cellStyle name="20% - Акцент4 13" xfId="46"/>
    <cellStyle name="20% - Акцент4 14" xfId="47"/>
    <cellStyle name="20% - Акцент4 2" xfId="48"/>
    <cellStyle name="20% - Акцент4 3" xfId="49"/>
    <cellStyle name="20% - Акцент4 4" xfId="50"/>
    <cellStyle name="20% - Акцент4 5" xfId="51"/>
    <cellStyle name="20% - Акцент4 6" xfId="52"/>
    <cellStyle name="20% - Акцент4 7" xfId="53"/>
    <cellStyle name="20% - Акцент4 8" xfId="54"/>
    <cellStyle name="20% - Акцент4 9" xfId="55"/>
    <cellStyle name="20% - Акцент5 10" xfId="56"/>
    <cellStyle name="20% - Акцент5 11" xfId="57"/>
    <cellStyle name="20% - Акцент5 12" xfId="58"/>
    <cellStyle name="20% - Акцент5 13" xfId="59"/>
    <cellStyle name="20% - Акцент5 14" xfId="60"/>
    <cellStyle name="20% - Акцент5 2" xfId="61"/>
    <cellStyle name="20% - Акцент5 3" xfId="62"/>
    <cellStyle name="20% - Акцент5 4" xfId="63"/>
    <cellStyle name="20% - Акцент5 5" xfId="64"/>
    <cellStyle name="20% - Акцент5 6" xfId="65"/>
    <cellStyle name="20% - Акцент5 7" xfId="66"/>
    <cellStyle name="20% - Акцент5 8" xfId="67"/>
    <cellStyle name="20% - Акцент5 9" xfId="68"/>
    <cellStyle name="20% - Акцент6 10" xfId="69"/>
    <cellStyle name="20% - Акцент6 11" xfId="70"/>
    <cellStyle name="20% - Акцент6 12" xfId="71"/>
    <cellStyle name="20% - Акцент6 13" xfId="72"/>
    <cellStyle name="20% - Акцент6 14" xfId="73"/>
    <cellStyle name="20% - Акцент6 2" xfId="74"/>
    <cellStyle name="20% - Акцент6 3" xfId="75"/>
    <cellStyle name="20% - Акцент6 4" xfId="76"/>
    <cellStyle name="20% - Акцент6 5" xfId="77"/>
    <cellStyle name="20% - Акцент6 6" xfId="78"/>
    <cellStyle name="20% - Акцент6 7" xfId="79"/>
    <cellStyle name="20% - Акцент6 8" xfId="80"/>
    <cellStyle name="20% - Акцент6 9" xfId="81"/>
    <cellStyle name="40% - Акцент1 10" xfId="82"/>
    <cellStyle name="40% - Акцент1 11" xfId="83"/>
    <cellStyle name="40% - Акцент1 12" xfId="84"/>
    <cellStyle name="40% - Акцент1 13" xfId="85"/>
    <cellStyle name="40% - Акцент1 14" xfId="86"/>
    <cellStyle name="40% - Акцент1 2" xfId="87"/>
    <cellStyle name="40% - Акцент1 3" xfId="88"/>
    <cellStyle name="40% - Акцент1 4" xfId="89"/>
    <cellStyle name="40% - Акцент1 5" xfId="90"/>
    <cellStyle name="40% - Акцент1 6" xfId="91"/>
    <cellStyle name="40% - Акцент1 7" xfId="92"/>
    <cellStyle name="40% - Акцент1 8" xfId="93"/>
    <cellStyle name="40% - Акцент1 9" xfId="94"/>
    <cellStyle name="40% - Акцент2 10" xfId="95"/>
    <cellStyle name="40% - Акцент2 11" xfId="96"/>
    <cellStyle name="40% - Акцент2 12" xfId="97"/>
    <cellStyle name="40% - Акцент2 13" xfId="98"/>
    <cellStyle name="40% - Акцент2 14" xfId="99"/>
    <cellStyle name="40% - Акцент2 2" xfId="100"/>
    <cellStyle name="40% - Акцент2 3" xfId="101"/>
    <cellStyle name="40% - Акцент2 4" xfId="102"/>
    <cellStyle name="40% - Акцент2 5" xfId="103"/>
    <cellStyle name="40% - Акцент2 6" xfId="104"/>
    <cellStyle name="40% - Акцент2 7" xfId="105"/>
    <cellStyle name="40% - Акцент2 8" xfId="106"/>
    <cellStyle name="40% - Акцент2 9" xfId="107"/>
    <cellStyle name="40% - Акцент3 10" xfId="108"/>
    <cellStyle name="40% - Акцент3 11" xfId="109"/>
    <cellStyle name="40% - Акцент3 12" xfId="110"/>
    <cellStyle name="40% - Акцент3 13" xfId="111"/>
    <cellStyle name="40% - Акцент3 14" xfId="112"/>
    <cellStyle name="40% - Акцент3 2" xfId="113"/>
    <cellStyle name="40% - Акцент3 3" xfId="114"/>
    <cellStyle name="40% - Акцент3 4" xfId="115"/>
    <cellStyle name="40% - Акцент3 5" xfId="116"/>
    <cellStyle name="40% - Акцент3 6" xfId="117"/>
    <cellStyle name="40% - Акцент3 7" xfId="118"/>
    <cellStyle name="40% - Акцент3 8" xfId="119"/>
    <cellStyle name="40% - Акцент3 9" xfId="120"/>
    <cellStyle name="40% - Акцент4 10" xfId="121"/>
    <cellStyle name="40% - Акцент4 11" xfId="122"/>
    <cellStyle name="40% - Акцент4 12" xfId="123"/>
    <cellStyle name="40% - Акцент4 13" xfId="124"/>
    <cellStyle name="40% - Акцент4 14" xfId="125"/>
    <cellStyle name="40% - Акцент4 2" xfId="126"/>
    <cellStyle name="40% - Акцент4 3" xfId="127"/>
    <cellStyle name="40% - Акцент4 4" xfId="128"/>
    <cellStyle name="40% - Акцент4 5" xfId="129"/>
    <cellStyle name="40% - Акцент4 6" xfId="130"/>
    <cellStyle name="40% - Акцент4 7" xfId="131"/>
    <cellStyle name="40% - Акцент4 8" xfId="132"/>
    <cellStyle name="40% - Акцент4 9" xfId="133"/>
    <cellStyle name="40% - Акцент5 10" xfId="134"/>
    <cellStyle name="40% - Акцент5 11" xfId="135"/>
    <cellStyle name="40% - Акцент5 12" xfId="136"/>
    <cellStyle name="40% - Акцент5 13" xfId="137"/>
    <cellStyle name="40% - Акцент5 14" xfId="138"/>
    <cellStyle name="40% - Акцент5 2" xfId="139"/>
    <cellStyle name="40% - Акцент5 3" xfId="140"/>
    <cellStyle name="40% - Акцент5 4" xfId="141"/>
    <cellStyle name="40% - Акцент5 5" xfId="142"/>
    <cellStyle name="40% - Акцент5 6" xfId="143"/>
    <cellStyle name="40% - Акцент5 7" xfId="144"/>
    <cellStyle name="40% - Акцент5 8" xfId="145"/>
    <cellStyle name="40% - Акцент5 9" xfId="146"/>
    <cellStyle name="40% - Акцент6 10" xfId="147"/>
    <cellStyle name="40% - Акцент6 11" xfId="148"/>
    <cellStyle name="40% - Акцент6 12" xfId="149"/>
    <cellStyle name="40% - Акцент6 13" xfId="150"/>
    <cellStyle name="40% - Акцент6 14" xfId="151"/>
    <cellStyle name="40% - Акцент6 2" xfId="152"/>
    <cellStyle name="40% - Акцент6 3" xfId="153"/>
    <cellStyle name="40% - Акцент6 4" xfId="154"/>
    <cellStyle name="40% - Акцент6 5" xfId="155"/>
    <cellStyle name="40% - Акцент6 6" xfId="156"/>
    <cellStyle name="40% - Акцент6 7" xfId="157"/>
    <cellStyle name="40% - Акцент6 8" xfId="158"/>
    <cellStyle name="40% - Акцент6 9" xfId="159"/>
    <cellStyle name="60% - Акцент1 10" xfId="160"/>
    <cellStyle name="60% - Акцент1 11" xfId="161"/>
    <cellStyle name="60% - Акцент1 12" xfId="162"/>
    <cellStyle name="60% - Акцент1 13" xfId="163"/>
    <cellStyle name="60% - Акцент1 14" xfId="164"/>
    <cellStyle name="60% - Акцент1 2" xfId="165"/>
    <cellStyle name="60% - Акцент1 3" xfId="166"/>
    <cellStyle name="60% - Акцент1 4" xfId="167"/>
    <cellStyle name="60% - Акцент1 5" xfId="168"/>
    <cellStyle name="60% - Акцент1 6" xfId="169"/>
    <cellStyle name="60% - Акцент1 7" xfId="170"/>
    <cellStyle name="60% - Акцент1 8" xfId="171"/>
    <cellStyle name="60% - Акцент1 9" xfId="172"/>
    <cellStyle name="60% - Акцент2 10" xfId="173"/>
    <cellStyle name="60% - Акцент2 11" xfId="174"/>
    <cellStyle name="60% - Акцент2 12" xfId="175"/>
    <cellStyle name="60% - Акцент2 13" xfId="176"/>
    <cellStyle name="60% - Акцент2 14" xfId="177"/>
    <cellStyle name="60% - Акцент2 2" xfId="178"/>
    <cellStyle name="60% - Акцент2 3" xfId="179"/>
    <cellStyle name="60% - Акцент2 4" xfId="180"/>
    <cellStyle name="60% - Акцент2 5" xfId="181"/>
    <cellStyle name="60% - Акцент2 6" xfId="182"/>
    <cellStyle name="60% - Акцент2 7" xfId="183"/>
    <cellStyle name="60% - Акцент2 8" xfId="184"/>
    <cellStyle name="60% - Акцент2 9" xfId="185"/>
    <cellStyle name="60% - Акцент3 10" xfId="186"/>
    <cellStyle name="60% - Акцент3 11" xfId="187"/>
    <cellStyle name="60% - Акцент3 12" xfId="188"/>
    <cellStyle name="60% - Акцент3 13" xfId="189"/>
    <cellStyle name="60% - Акцент3 14" xfId="190"/>
    <cellStyle name="60% - Акцент3 2" xfId="191"/>
    <cellStyle name="60% - Акцент3 3" xfId="192"/>
    <cellStyle name="60% - Акцент3 4" xfId="193"/>
    <cellStyle name="60% - Акцент3 5" xfId="194"/>
    <cellStyle name="60% - Акцент3 6" xfId="195"/>
    <cellStyle name="60% - Акцент3 7" xfId="196"/>
    <cellStyle name="60% - Акцент3 8" xfId="197"/>
    <cellStyle name="60% - Акцент3 9" xfId="198"/>
    <cellStyle name="60% - Акцент4 10" xfId="199"/>
    <cellStyle name="60% - Акцент4 11" xfId="200"/>
    <cellStyle name="60% - Акцент4 12" xfId="201"/>
    <cellStyle name="60% - Акцент4 13" xfId="202"/>
    <cellStyle name="60% - Акцент4 14" xfId="203"/>
    <cellStyle name="60% - Акцент4 2" xfId="204"/>
    <cellStyle name="60% - Акцент4 3" xfId="205"/>
    <cellStyle name="60% - Акцент4 4" xfId="206"/>
    <cellStyle name="60% - Акцент4 5" xfId="207"/>
    <cellStyle name="60% - Акцент4 6" xfId="208"/>
    <cellStyle name="60% - Акцент4 7" xfId="209"/>
    <cellStyle name="60% - Акцент4 8" xfId="210"/>
    <cellStyle name="60% - Акцент4 9" xfId="211"/>
    <cellStyle name="60% - Акцент5 10" xfId="212"/>
    <cellStyle name="60% - Акцент5 11" xfId="213"/>
    <cellStyle name="60% - Акцент5 12" xfId="214"/>
    <cellStyle name="60% - Акцент5 13" xfId="215"/>
    <cellStyle name="60% - Акцент5 14" xfId="216"/>
    <cellStyle name="60% - Акцент5 2" xfId="217"/>
    <cellStyle name="60% - Акцент5 3" xfId="218"/>
    <cellStyle name="60% - Акцент5 4" xfId="219"/>
    <cellStyle name="60% - Акцент5 5" xfId="220"/>
    <cellStyle name="60% - Акцент5 6" xfId="221"/>
    <cellStyle name="60% - Акцент5 7" xfId="222"/>
    <cellStyle name="60% - Акцент5 8" xfId="223"/>
    <cellStyle name="60% - Акцент5 9" xfId="224"/>
    <cellStyle name="60% - Акцент6 10" xfId="225"/>
    <cellStyle name="60% - Акцент6 11" xfId="226"/>
    <cellStyle name="60% - Акцент6 12" xfId="227"/>
    <cellStyle name="60% - Акцент6 13" xfId="228"/>
    <cellStyle name="60% - Акцент6 14" xfId="229"/>
    <cellStyle name="60% - Акцент6 2" xfId="230"/>
    <cellStyle name="60% - Акцент6 3" xfId="231"/>
    <cellStyle name="60% - Акцент6 4" xfId="232"/>
    <cellStyle name="60% - Акцент6 5" xfId="233"/>
    <cellStyle name="60% - Акцент6 6" xfId="234"/>
    <cellStyle name="60% - Акцент6 7" xfId="235"/>
    <cellStyle name="60% - Акцент6 8" xfId="236"/>
    <cellStyle name="60% - Акцент6 9" xfId="237"/>
    <cellStyle name="Assumption" xfId="238"/>
    <cellStyle name="Block Titles" xfId="239"/>
    <cellStyle name="Calculation" xfId="240"/>
    <cellStyle name="Column Heading" xfId="241"/>
    <cellStyle name="Company Name" xfId="242"/>
    <cellStyle name="Cost" xfId="243"/>
    <cellStyle name="Date" xfId="244"/>
    <cellStyle name="Debit" xfId="245"/>
    <cellStyle name="Debit subtotal" xfId="246"/>
    <cellStyle name="Debit Total" xfId="247"/>
    <cellStyle name="Estimate" xfId="248"/>
    <cellStyle name="Euro" xfId="249"/>
    <cellStyle name="Group Headings" xfId="250"/>
    <cellStyle name="Heading With Underline" xfId="251"/>
    <cellStyle name="Headings" xfId="252"/>
    <cellStyle name="Highlight" xfId="253"/>
    <cellStyle name="Indirect Reference" xfId="254"/>
    <cellStyle name="Input" xfId="255"/>
    <cellStyle name="Input (estimate)" xfId="256"/>
    <cellStyle name="Input from Analysys" xfId="257"/>
    <cellStyle name="Input from CETI" xfId="258"/>
    <cellStyle name="Input Link" xfId="259"/>
    <cellStyle name="Main Title" xfId="260"/>
    <cellStyle name="Milliers [0]_comparable" xfId="261"/>
    <cellStyle name="Milliers_comparable" xfId="262"/>
    <cellStyle name="Monétaire [0]_comparable" xfId="263"/>
    <cellStyle name="Monétaire_comparable" xfId="264"/>
    <cellStyle name="Name" xfId="265"/>
    <cellStyle name="Note" xfId="266"/>
    <cellStyle name="Number" xfId="267"/>
    <cellStyle name="Output" xfId="268"/>
    <cellStyle name="Percentage" xfId="269"/>
    <cellStyle name="Row Heading" xfId="270"/>
    <cellStyle name="Section Number" xfId="271"/>
    <cellStyle name="Section Title" xfId="272"/>
    <cellStyle name="Shading" xfId="273"/>
    <cellStyle name="Small Cost" xfId="274"/>
    <cellStyle name="Small Currency" xfId="275"/>
    <cellStyle name="Small Number" xfId="276"/>
    <cellStyle name="Small Percentage" xfId="277"/>
    <cellStyle name="Title Heading" xfId="278"/>
    <cellStyle name="Total" xfId="279"/>
    <cellStyle name="Version Number" xfId="280"/>
    <cellStyle name="WP Header" xfId="281"/>
    <cellStyle name="Years" xfId="282"/>
    <cellStyle name="Акцент1 10" xfId="283"/>
    <cellStyle name="Акцент1 11" xfId="284"/>
    <cellStyle name="Акцент1 12" xfId="285"/>
    <cellStyle name="Акцент1 13" xfId="286"/>
    <cellStyle name="Акцент1 14" xfId="287"/>
    <cellStyle name="Акцент1 2" xfId="288"/>
    <cellStyle name="Акцент1 3" xfId="289"/>
    <cellStyle name="Акцент1 4" xfId="290"/>
    <cellStyle name="Акцент1 5" xfId="291"/>
    <cellStyle name="Акцент1 6" xfId="292"/>
    <cellStyle name="Акцент1 7" xfId="293"/>
    <cellStyle name="Акцент1 8" xfId="294"/>
    <cellStyle name="Акцент1 9" xfId="295"/>
    <cellStyle name="Акцент2 10" xfId="296"/>
    <cellStyle name="Акцент2 11" xfId="297"/>
    <cellStyle name="Акцент2 12" xfId="298"/>
    <cellStyle name="Акцент2 13" xfId="299"/>
    <cellStyle name="Акцент2 14" xfId="300"/>
    <cellStyle name="Акцент2 2" xfId="301"/>
    <cellStyle name="Акцент2 3" xfId="302"/>
    <cellStyle name="Акцент2 4" xfId="303"/>
    <cellStyle name="Акцент2 5" xfId="304"/>
    <cellStyle name="Акцент2 6" xfId="305"/>
    <cellStyle name="Акцент2 7" xfId="306"/>
    <cellStyle name="Акцент2 8" xfId="307"/>
    <cellStyle name="Акцент2 9" xfId="308"/>
    <cellStyle name="Акцент3 10" xfId="309"/>
    <cellStyle name="Акцент3 11" xfId="310"/>
    <cellStyle name="Акцент3 12" xfId="311"/>
    <cellStyle name="Акцент3 13" xfId="312"/>
    <cellStyle name="Акцент3 14" xfId="313"/>
    <cellStyle name="Акцент3 2" xfId="314"/>
    <cellStyle name="Акцент3 3" xfId="315"/>
    <cellStyle name="Акцент3 4" xfId="316"/>
    <cellStyle name="Акцент3 5" xfId="317"/>
    <cellStyle name="Акцент3 6" xfId="318"/>
    <cellStyle name="Акцент3 7" xfId="319"/>
    <cellStyle name="Акцент3 8" xfId="320"/>
    <cellStyle name="Акцент3 9" xfId="321"/>
    <cellStyle name="Акцент4 10" xfId="322"/>
    <cellStyle name="Акцент4 11" xfId="323"/>
    <cellStyle name="Акцент4 12" xfId="324"/>
    <cellStyle name="Акцент4 13" xfId="325"/>
    <cellStyle name="Акцент4 14" xfId="326"/>
    <cellStyle name="Акцент4 2" xfId="327"/>
    <cellStyle name="Акцент4 3" xfId="328"/>
    <cellStyle name="Акцент4 4" xfId="329"/>
    <cellStyle name="Акцент4 5" xfId="330"/>
    <cellStyle name="Акцент4 6" xfId="331"/>
    <cellStyle name="Акцент4 7" xfId="332"/>
    <cellStyle name="Акцент4 8" xfId="333"/>
    <cellStyle name="Акцент4 9" xfId="334"/>
    <cellStyle name="Акцент5 10" xfId="335"/>
    <cellStyle name="Акцент5 11" xfId="336"/>
    <cellStyle name="Акцент5 12" xfId="337"/>
    <cellStyle name="Акцент5 13" xfId="338"/>
    <cellStyle name="Акцент5 14" xfId="339"/>
    <cellStyle name="Акцент5 2" xfId="340"/>
    <cellStyle name="Акцент5 3" xfId="341"/>
    <cellStyle name="Акцент5 4" xfId="342"/>
    <cellStyle name="Акцент5 5" xfId="343"/>
    <cellStyle name="Акцент5 6" xfId="344"/>
    <cellStyle name="Акцент5 7" xfId="345"/>
    <cellStyle name="Акцент5 8" xfId="346"/>
    <cellStyle name="Акцент5 9" xfId="347"/>
    <cellStyle name="Акцент6 10" xfId="348"/>
    <cellStyle name="Акцент6 11" xfId="349"/>
    <cellStyle name="Акцент6 12" xfId="350"/>
    <cellStyle name="Акцент6 13" xfId="351"/>
    <cellStyle name="Акцент6 14" xfId="352"/>
    <cellStyle name="Акцент6 2" xfId="353"/>
    <cellStyle name="Акцент6 3" xfId="354"/>
    <cellStyle name="Акцент6 4" xfId="355"/>
    <cellStyle name="Акцент6 5" xfId="356"/>
    <cellStyle name="Акцент6 6" xfId="357"/>
    <cellStyle name="Акцент6 7" xfId="358"/>
    <cellStyle name="Акцент6 8" xfId="359"/>
    <cellStyle name="Акцент6 9" xfId="360"/>
    <cellStyle name="Ввод  10" xfId="361"/>
    <cellStyle name="Ввод  11" xfId="362"/>
    <cellStyle name="Ввод  12" xfId="363"/>
    <cellStyle name="Ввод  13" xfId="364"/>
    <cellStyle name="Ввод  14" xfId="365"/>
    <cellStyle name="Ввод  2" xfId="366"/>
    <cellStyle name="Ввод  3" xfId="367"/>
    <cellStyle name="Ввод  4" xfId="368"/>
    <cellStyle name="Ввод  5" xfId="369"/>
    <cellStyle name="Ввод  6" xfId="370"/>
    <cellStyle name="Ввод  7" xfId="371"/>
    <cellStyle name="Ввод  8" xfId="372"/>
    <cellStyle name="Ввод  9" xfId="373"/>
    <cellStyle name="Вывод 10" xfId="374"/>
    <cellStyle name="Вывод 11" xfId="375"/>
    <cellStyle name="Вывод 12" xfId="376"/>
    <cellStyle name="Вывод 13" xfId="377"/>
    <cellStyle name="Вывод 14" xfId="378"/>
    <cellStyle name="Вывод 2" xfId="379"/>
    <cellStyle name="Вывод 3" xfId="380"/>
    <cellStyle name="Вывод 4" xfId="381"/>
    <cellStyle name="Вывод 5" xfId="382"/>
    <cellStyle name="Вывод 6" xfId="383"/>
    <cellStyle name="Вывод 7" xfId="384"/>
    <cellStyle name="Вывод 8" xfId="385"/>
    <cellStyle name="Вывод 9" xfId="386"/>
    <cellStyle name="Вычисление 10" xfId="387"/>
    <cellStyle name="Вычисление 11" xfId="388"/>
    <cellStyle name="Вычисление 12" xfId="389"/>
    <cellStyle name="Вычисление 13" xfId="390"/>
    <cellStyle name="Вычисление 14" xfId="391"/>
    <cellStyle name="Вычисление 2" xfId="392"/>
    <cellStyle name="Вычисление 3" xfId="393"/>
    <cellStyle name="Вычисление 4" xfId="394"/>
    <cellStyle name="Вычисление 5" xfId="395"/>
    <cellStyle name="Вычисление 6" xfId="396"/>
    <cellStyle name="Вычисление 7" xfId="397"/>
    <cellStyle name="Вычисление 8" xfId="398"/>
    <cellStyle name="Вычисление 9" xfId="399"/>
    <cellStyle name="Гиперссылка 2" xfId="400"/>
    <cellStyle name="Заголовок 1 10" xfId="401"/>
    <cellStyle name="Заголовок 1 11" xfId="402"/>
    <cellStyle name="Заголовок 1 12" xfId="403"/>
    <cellStyle name="Заголовок 1 13" xfId="404"/>
    <cellStyle name="Заголовок 1 14" xfId="405"/>
    <cellStyle name="Заголовок 1 2" xfId="406"/>
    <cellStyle name="Заголовок 1 3" xfId="407"/>
    <cellStyle name="Заголовок 1 4" xfId="408"/>
    <cellStyle name="Заголовок 1 5" xfId="409"/>
    <cellStyle name="Заголовок 1 6" xfId="410"/>
    <cellStyle name="Заголовок 1 7" xfId="411"/>
    <cellStyle name="Заголовок 1 8" xfId="412"/>
    <cellStyle name="Заголовок 1 9" xfId="413"/>
    <cellStyle name="Заголовок 2 10" xfId="414"/>
    <cellStyle name="Заголовок 2 11" xfId="415"/>
    <cellStyle name="Заголовок 2 12" xfId="416"/>
    <cellStyle name="Заголовок 2 13" xfId="417"/>
    <cellStyle name="Заголовок 2 14" xfId="418"/>
    <cellStyle name="Заголовок 2 2" xfId="419"/>
    <cellStyle name="Заголовок 2 3" xfId="420"/>
    <cellStyle name="Заголовок 2 4" xfId="421"/>
    <cellStyle name="Заголовок 2 5" xfId="422"/>
    <cellStyle name="Заголовок 2 6" xfId="423"/>
    <cellStyle name="Заголовок 2 7" xfId="424"/>
    <cellStyle name="Заголовок 2 8" xfId="425"/>
    <cellStyle name="Заголовок 2 9" xfId="426"/>
    <cellStyle name="Заголовок 3 10" xfId="427"/>
    <cellStyle name="Заголовок 3 11" xfId="428"/>
    <cellStyle name="Заголовок 3 12" xfId="429"/>
    <cellStyle name="Заголовок 3 13" xfId="430"/>
    <cellStyle name="Заголовок 3 14" xfId="431"/>
    <cellStyle name="Заголовок 3 2" xfId="432"/>
    <cellStyle name="Заголовок 3 3" xfId="433"/>
    <cellStyle name="Заголовок 3 4" xfId="434"/>
    <cellStyle name="Заголовок 3 5" xfId="435"/>
    <cellStyle name="Заголовок 3 6" xfId="436"/>
    <cellStyle name="Заголовок 3 7" xfId="437"/>
    <cellStyle name="Заголовок 3 8" xfId="438"/>
    <cellStyle name="Заголовок 3 9" xfId="439"/>
    <cellStyle name="Заголовок 4 10" xfId="440"/>
    <cellStyle name="Заголовок 4 11" xfId="441"/>
    <cellStyle name="Заголовок 4 12" xfId="442"/>
    <cellStyle name="Заголовок 4 13" xfId="443"/>
    <cellStyle name="Заголовок 4 14" xfId="444"/>
    <cellStyle name="Заголовок 4 2" xfId="445"/>
    <cellStyle name="Заголовок 4 3" xfId="446"/>
    <cellStyle name="Заголовок 4 4" xfId="447"/>
    <cellStyle name="Заголовок 4 5" xfId="448"/>
    <cellStyle name="Заголовок 4 6" xfId="449"/>
    <cellStyle name="Заголовок 4 7" xfId="450"/>
    <cellStyle name="Заголовок 4 8" xfId="451"/>
    <cellStyle name="Заголовок 4 9" xfId="452"/>
    <cellStyle name="Звичайний_Global Concolidation File Favorit 2005_2006" xfId="453"/>
    <cellStyle name="Итог 10" xfId="454"/>
    <cellStyle name="Итог 11" xfId="455"/>
    <cellStyle name="Итог 12" xfId="456"/>
    <cellStyle name="Итог 13" xfId="457"/>
    <cellStyle name="Итог 14" xfId="458"/>
    <cellStyle name="Итог 2" xfId="459"/>
    <cellStyle name="Итог 3" xfId="460"/>
    <cellStyle name="Итог 4" xfId="461"/>
    <cellStyle name="Итог 5" xfId="462"/>
    <cellStyle name="Итог 6" xfId="463"/>
    <cellStyle name="Итог 7" xfId="464"/>
    <cellStyle name="Итог 8" xfId="465"/>
    <cellStyle name="Итог 9" xfId="466"/>
    <cellStyle name="Контрольная ячейка 10" xfId="467"/>
    <cellStyle name="Контрольная ячейка 11" xfId="468"/>
    <cellStyle name="Контрольная ячейка 12" xfId="469"/>
    <cellStyle name="Контрольная ячейка 13" xfId="470"/>
    <cellStyle name="Контрольная ячейка 14" xfId="471"/>
    <cellStyle name="Контрольная ячейка 2" xfId="472"/>
    <cellStyle name="Контрольная ячейка 3" xfId="473"/>
    <cellStyle name="Контрольная ячейка 4" xfId="474"/>
    <cellStyle name="Контрольная ячейка 5" xfId="475"/>
    <cellStyle name="Контрольная ячейка 6" xfId="476"/>
    <cellStyle name="Контрольная ячейка 7" xfId="477"/>
    <cellStyle name="Контрольная ячейка 8" xfId="478"/>
    <cellStyle name="Контрольная ячейка 9" xfId="479"/>
    <cellStyle name="Название 10" xfId="480"/>
    <cellStyle name="Название 11" xfId="481"/>
    <cellStyle name="Название 12" xfId="482"/>
    <cellStyle name="Название 13" xfId="483"/>
    <cellStyle name="Название 14" xfId="484"/>
    <cellStyle name="Название 2" xfId="485"/>
    <cellStyle name="Название 3" xfId="486"/>
    <cellStyle name="Название 4" xfId="487"/>
    <cellStyle name="Название 5" xfId="488"/>
    <cellStyle name="Название 6" xfId="489"/>
    <cellStyle name="Название 7" xfId="490"/>
    <cellStyle name="Название 8" xfId="491"/>
    <cellStyle name="Название 9" xfId="492"/>
    <cellStyle name="Нейтральный 10" xfId="493"/>
    <cellStyle name="Нейтральный 11" xfId="494"/>
    <cellStyle name="Нейтральный 12" xfId="495"/>
    <cellStyle name="Нейтральный 13" xfId="496"/>
    <cellStyle name="Нейтральный 14" xfId="497"/>
    <cellStyle name="Нейтральный 2" xfId="498"/>
    <cellStyle name="Нейтральный 3" xfId="499"/>
    <cellStyle name="Нейтральный 4" xfId="500"/>
    <cellStyle name="Нейтральный 5" xfId="501"/>
    <cellStyle name="Нейтральный 6" xfId="502"/>
    <cellStyle name="Нейтральный 7" xfId="503"/>
    <cellStyle name="Нейтральный 8" xfId="504"/>
    <cellStyle name="Нейтральный 9" xfId="505"/>
    <cellStyle name="Обычный" xfId="0" builtinId="0"/>
    <cellStyle name="Обычный 10" xfId="506"/>
    <cellStyle name="Обычный 11" xfId="507"/>
    <cellStyle name="Обычный 12" xfId="508"/>
    <cellStyle name="Обычный 12 2" xfId="509"/>
    <cellStyle name="Обычный 13" xfId="510"/>
    <cellStyle name="Обычный 14" xfId="511"/>
    <cellStyle name="Обычный 15" xfId="512"/>
    <cellStyle name="Обычный 16" xfId="513"/>
    <cellStyle name="Обычный 17" xfId="514"/>
    <cellStyle name="Обычный 18" xfId="515"/>
    <cellStyle name="Обычный 19" xfId="516"/>
    <cellStyle name="Обычный 2" xfId="517"/>
    <cellStyle name="Обычный 2 10" xfId="518"/>
    <cellStyle name="Обычный 2 10 2" xfId="519"/>
    <cellStyle name="Обычный 2 11" xfId="520"/>
    <cellStyle name="Обычный 2 12" xfId="521"/>
    <cellStyle name="Обычный 2 13" xfId="522"/>
    <cellStyle name="Обычный 2 14" xfId="523"/>
    <cellStyle name="Обычный 2 15" xfId="524"/>
    <cellStyle name="Обычный 2 16" xfId="525"/>
    <cellStyle name="Обычный 2 17" xfId="526"/>
    <cellStyle name="Обычный 2 18" xfId="527"/>
    <cellStyle name="Обычный 2 2" xfId="528"/>
    <cellStyle name="Обычный 2 2 2" xfId="529"/>
    <cellStyle name="Обычный 2 3" xfId="530"/>
    <cellStyle name="Обычный 2 4" xfId="531"/>
    <cellStyle name="Обычный 2 5" xfId="532"/>
    <cellStyle name="Обычный 2 6" xfId="533"/>
    <cellStyle name="Обычный 2 7" xfId="534"/>
    <cellStyle name="Обычный 2 8" xfId="535"/>
    <cellStyle name="Обычный 2 9" xfId="536"/>
    <cellStyle name="Обычный 2_GLOBAL Calendar file AVANGARD 2007" xfId="537"/>
    <cellStyle name="Обычный 20" xfId="538"/>
    <cellStyle name="Обычный 20 2" xfId="539"/>
    <cellStyle name="Обычный 21" xfId="540"/>
    <cellStyle name="Обычный 22" xfId="541"/>
    <cellStyle name="Обычный 23" xfId="542"/>
    <cellStyle name="Обычный 24" xfId="543"/>
    <cellStyle name="Обычный 25" xfId="544"/>
    <cellStyle name="Обычный 3" xfId="545"/>
    <cellStyle name="Обычный 3 10" xfId="546"/>
    <cellStyle name="Обычный 3 11" xfId="547"/>
    <cellStyle name="Обычный 3 12" xfId="548"/>
    <cellStyle name="Обычный 3 13" xfId="549"/>
    <cellStyle name="Обычный 3 14" xfId="550"/>
    <cellStyle name="Обычный 3 15" xfId="551"/>
    <cellStyle name="Обычный 3 2" xfId="552"/>
    <cellStyle name="Обычный 3 3" xfId="553"/>
    <cellStyle name="Обычный 3 4" xfId="554"/>
    <cellStyle name="Обычный 3 5" xfId="555"/>
    <cellStyle name="Обычный 3 6" xfId="556"/>
    <cellStyle name="Обычный 3 7" xfId="557"/>
    <cellStyle name="Обычный 3 8" xfId="558"/>
    <cellStyle name="Обычный 3 9" xfId="559"/>
    <cellStyle name="Обычный 3_Work_Avangard 2006_2007" xfId="560"/>
    <cellStyle name="Обычный 4" xfId="561"/>
    <cellStyle name="Обычный 4 10" xfId="562"/>
    <cellStyle name="Обычный 4 11" xfId="563"/>
    <cellStyle name="Обычный 4 12" xfId="564"/>
    <cellStyle name="Обычный 4 13" xfId="565"/>
    <cellStyle name="Обычный 4 14" xfId="566"/>
    <cellStyle name="Обычный 4 15" xfId="567"/>
    <cellStyle name="Обычный 4 16" xfId="568"/>
    <cellStyle name="Обычный 4 2" xfId="569"/>
    <cellStyle name="Обычный 4 3" xfId="570"/>
    <cellStyle name="Обычный 4 4" xfId="571"/>
    <cellStyle name="Обычный 4 5" xfId="572"/>
    <cellStyle name="Обычный 4 6" xfId="573"/>
    <cellStyle name="Обычный 4 7" xfId="574"/>
    <cellStyle name="Обычный 4 8" xfId="575"/>
    <cellStyle name="Обычный 4 9" xfId="576"/>
    <cellStyle name="Обычный 4_Work_Avangard 2006_2007" xfId="577"/>
    <cellStyle name="Обычный 5" xfId="578"/>
    <cellStyle name="Обычный 5 10" xfId="579"/>
    <cellStyle name="Обычный 5 11" xfId="580"/>
    <cellStyle name="Обычный 5 12" xfId="581"/>
    <cellStyle name="Обычный 5 13" xfId="582"/>
    <cellStyle name="Обычный 5 14" xfId="583"/>
    <cellStyle name="Обычный 5 15" xfId="584"/>
    <cellStyle name="Обычный 5 16" xfId="585"/>
    <cellStyle name="Обычный 5 17" xfId="586"/>
    <cellStyle name="Обычный 5 18" xfId="587"/>
    <cellStyle name="Обычный 5 19" xfId="588"/>
    <cellStyle name="Обычный 5 2" xfId="589"/>
    <cellStyle name="Обычный 5 20" xfId="590"/>
    <cellStyle name="Обычный 5 21" xfId="591"/>
    <cellStyle name="Обычный 5 22" xfId="592"/>
    <cellStyle name="Обычный 5 23" xfId="593"/>
    <cellStyle name="Обычный 5 24" xfId="594"/>
    <cellStyle name="Обычный 5 25" xfId="595"/>
    <cellStyle name="Обычный 5 3" xfId="596"/>
    <cellStyle name="Обычный 5 4" xfId="597"/>
    <cellStyle name="Обычный 5 5" xfId="598"/>
    <cellStyle name="Обычный 5 6" xfId="599"/>
    <cellStyle name="Обычный 5 7" xfId="600"/>
    <cellStyle name="Обычный 5 8" xfId="601"/>
    <cellStyle name="Обычный 5 9" xfId="602"/>
    <cellStyle name="Обычный 5_Global Concolidation File DS Company 2005_2006_28.01.2008" xfId="603"/>
    <cellStyle name="Обычный 6" xfId="604"/>
    <cellStyle name="Обычный 7" xfId="605"/>
    <cellStyle name="Обычный 8" xfId="606"/>
    <cellStyle name="Обычный 8 2" xfId="607"/>
    <cellStyle name="Обычный 9" xfId="608"/>
    <cellStyle name="Плохой 10" xfId="609"/>
    <cellStyle name="Плохой 11" xfId="610"/>
    <cellStyle name="Плохой 12" xfId="611"/>
    <cellStyle name="Плохой 13" xfId="612"/>
    <cellStyle name="Плохой 14" xfId="613"/>
    <cellStyle name="Плохой 2" xfId="614"/>
    <cellStyle name="Плохой 3" xfId="615"/>
    <cellStyle name="Плохой 4" xfId="616"/>
    <cellStyle name="Плохой 5" xfId="617"/>
    <cellStyle name="Плохой 6" xfId="618"/>
    <cellStyle name="Плохой 7" xfId="619"/>
    <cellStyle name="Плохой 8" xfId="620"/>
    <cellStyle name="Плохой 9" xfId="621"/>
    <cellStyle name="Пояснение 10" xfId="622"/>
    <cellStyle name="Пояснение 11" xfId="623"/>
    <cellStyle name="Пояснение 12" xfId="624"/>
    <cellStyle name="Пояснение 13" xfId="625"/>
    <cellStyle name="Пояснение 14" xfId="626"/>
    <cellStyle name="Пояснение 2" xfId="627"/>
    <cellStyle name="Пояснение 3" xfId="628"/>
    <cellStyle name="Пояснение 4" xfId="629"/>
    <cellStyle name="Пояснение 5" xfId="630"/>
    <cellStyle name="Пояснение 6" xfId="631"/>
    <cellStyle name="Пояснение 7" xfId="632"/>
    <cellStyle name="Пояснение 8" xfId="633"/>
    <cellStyle name="Пояснение 9" xfId="634"/>
    <cellStyle name="Примечание 10" xfId="635"/>
    <cellStyle name="Примечание 11" xfId="636"/>
    <cellStyle name="Примечание 12" xfId="637"/>
    <cellStyle name="Примечание 13" xfId="638"/>
    <cellStyle name="Примечание 14" xfId="639"/>
    <cellStyle name="Примечание 2" xfId="640"/>
    <cellStyle name="Примечание 3" xfId="641"/>
    <cellStyle name="Примечание 4" xfId="642"/>
    <cellStyle name="Примечание 5" xfId="643"/>
    <cellStyle name="Примечание 6" xfId="644"/>
    <cellStyle name="Примечание 7" xfId="645"/>
    <cellStyle name="Примечание 8" xfId="646"/>
    <cellStyle name="Примечание 9" xfId="647"/>
    <cellStyle name="Процентный" xfId="648" builtinId="5"/>
    <cellStyle name="Процентный 2" xfId="649"/>
    <cellStyle name="Процентный 2 2" xfId="650"/>
    <cellStyle name="Процентный 3" xfId="651"/>
    <cellStyle name="Процентный 3 2" xfId="652"/>
    <cellStyle name="Процентный 4" xfId="653"/>
    <cellStyle name="Связанная ячейка 10" xfId="654"/>
    <cellStyle name="Связанная ячейка 11" xfId="655"/>
    <cellStyle name="Связанная ячейка 12" xfId="656"/>
    <cellStyle name="Связанная ячейка 13" xfId="657"/>
    <cellStyle name="Связанная ячейка 14" xfId="658"/>
    <cellStyle name="Связанная ячейка 2" xfId="659"/>
    <cellStyle name="Связанная ячейка 3" xfId="660"/>
    <cellStyle name="Связанная ячейка 4" xfId="661"/>
    <cellStyle name="Связанная ячейка 5" xfId="662"/>
    <cellStyle name="Связанная ячейка 6" xfId="663"/>
    <cellStyle name="Связанная ячейка 7" xfId="664"/>
    <cellStyle name="Связанная ячейка 8" xfId="665"/>
    <cellStyle name="Связанная ячейка 9" xfId="666"/>
    <cellStyle name="Стиль 1" xfId="667"/>
    <cellStyle name="Стиль 1 2" xfId="668"/>
    <cellStyle name="Стиль 1 3" xfId="669"/>
    <cellStyle name="Стиль 1_Копия Global_Avangard_2006_IFRS " xfId="670"/>
    <cellStyle name="Стиль 2" xfId="671"/>
    <cellStyle name="Текст предупреждения 10" xfId="672"/>
    <cellStyle name="Текст предупреждения 11" xfId="673"/>
    <cellStyle name="Текст предупреждения 12" xfId="674"/>
    <cellStyle name="Текст предупреждения 13" xfId="675"/>
    <cellStyle name="Текст предупреждения 14" xfId="676"/>
    <cellStyle name="Текст предупреждения 2" xfId="677"/>
    <cellStyle name="Текст предупреждения 3" xfId="678"/>
    <cellStyle name="Текст предупреждения 4" xfId="679"/>
    <cellStyle name="Текст предупреждения 5" xfId="680"/>
    <cellStyle name="Текст предупреждения 6" xfId="681"/>
    <cellStyle name="Текст предупреждения 7" xfId="682"/>
    <cellStyle name="Текст предупреждения 8" xfId="683"/>
    <cellStyle name="Текст предупреждения 9" xfId="684"/>
    <cellStyle name="Финансовый" xfId="685" builtinId="3"/>
    <cellStyle name="Финансовый 2" xfId="686"/>
    <cellStyle name="Финансовый 2 2" xfId="687"/>
    <cellStyle name="Финансовый 2 3" xfId="688"/>
    <cellStyle name="Финансовый 3" xfId="689"/>
    <cellStyle name="Финансовый 3 2" xfId="690"/>
    <cellStyle name="Финансовый 4" xfId="691"/>
    <cellStyle name="Финансовый 5" xfId="692"/>
    <cellStyle name="Финансовый 6" xfId="693"/>
    <cellStyle name="Финансовый 6 2" xfId="694"/>
    <cellStyle name="Финансовый 7" xfId="695"/>
    <cellStyle name="Финансовый 8" xfId="696"/>
    <cellStyle name="Финансовый 9" xfId="697"/>
    <cellStyle name="Хороший 10" xfId="698"/>
    <cellStyle name="Хороший 11" xfId="699"/>
    <cellStyle name="Хороший 12" xfId="700"/>
    <cellStyle name="Хороший 13" xfId="701"/>
    <cellStyle name="Хороший 14" xfId="702"/>
    <cellStyle name="Хороший 2" xfId="703"/>
    <cellStyle name="Хороший 3" xfId="704"/>
    <cellStyle name="Хороший 4" xfId="705"/>
    <cellStyle name="Хороший 5" xfId="706"/>
    <cellStyle name="Хороший 6" xfId="707"/>
    <cellStyle name="Хороший 7" xfId="708"/>
    <cellStyle name="Хороший 8" xfId="709"/>
    <cellStyle name="Хороший 9" xfId="7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BG1745"/>
  <sheetViews>
    <sheetView tabSelected="1" view="pageBreakPreview" zoomScale="120" zoomScaleSheetLayoutView="120" workbookViewId="0">
      <pane xSplit="4" ySplit="2" topLeftCell="E506" activePane="bottomRight" state="frozen"/>
      <selection pane="topRight" activeCell="D1" sqref="D1"/>
      <selection pane="bottomLeft" activeCell="A3" sqref="A3"/>
      <selection pane="bottomRight" activeCell="F508" sqref="F508:AQ509"/>
    </sheetView>
  </sheetViews>
  <sheetFormatPr defaultRowHeight="12.75" outlineLevelRow="2" outlineLevelCol="1" x14ac:dyDescent="0.2"/>
  <cols>
    <col min="1" max="1" width="4.85546875" style="1" customWidth="1"/>
    <col min="2" max="2" width="1.7109375" style="1" hidden="1" customWidth="1"/>
    <col min="3" max="3" width="11" style="2" hidden="1" customWidth="1"/>
    <col min="4" max="4" width="10.5703125" style="1" hidden="1" customWidth="1"/>
    <col min="5" max="5" width="2.42578125" style="3" customWidth="1"/>
    <col min="6" max="6" width="2.7109375" style="3" customWidth="1"/>
    <col min="7" max="42" width="2.42578125" style="3" customWidth="1"/>
    <col min="43" max="43" width="2.85546875" style="3" customWidth="1"/>
    <col min="44" max="44" width="9.5703125" style="3" customWidth="1" outlineLevel="1"/>
    <col min="45" max="52" width="9.140625" style="3" outlineLevel="1"/>
    <col min="53" max="16384" width="9.140625" style="3"/>
  </cols>
  <sheetData>
    <row r="1" spans="1:59" s="4" customFormat="1" ht="15" customHeight="1" x14ac:dyDescent="0.2">
      <c r="A1" s="1"/>
      <c r="B1" s="1"/>
      <c r="C1" s="2"/>
      <c r="D1" s="1"/>
      <c r="E1" s="3"/>
      <c r="F1" s="3"/>
      <c r="G1" s="3"/>
      <c r="H1" s="3"/>
      <c r="I1" s="3"/>
      <c r="J1" s="3"/>
      <c r="K1" s="3"/>
      <c r="L1" s="3"/>
      <c r="M1" s="3"/>
      <c r="N1" s="3"/>
      <c r="O1" s="3"/>
      <c r="P1" s="3"/>
      <c r="Q1" s="3"/>
      <c r="R1" s="3"/>
      <c r="S1" s="3"/>
      <c r="T1" s="3"/>
      <c r="U1" s="3"/>
      <c r="V1" s="3"/>
      <c r="W1" s="3"/>
      <c r="X1" s="3"/>
      <c r="Y1" s="3"/>
      <c r="Z1" s="3"/>
      <c r="AA1" s="3"/>
      <c r="AB1" s="3"/>
      <c r="AC1" s="3"/>
      <c r="AD1" s="3"/>
      <c r="AE1" s="3"/>
      <c r="AF1" s="3"/>
      <c r="AG1" s="414"/>
      <c r="AH1" s="348"/>
      <c r="AI1" s="348"/>
      <c r="AJ1" s="348"/>
      <c r="AK1" s="348"/>
      <c r="AL1" s="3"/>
      <c r="AM1" s="414"/>
      <c r="AN1" s="348"/>
      <c r="AO1" s="348"/>
      <c r="AP1" s="348"/>
      <c r="AQ1" s="348"/>
      <c r="AR1" s="415" t="s">
        <v>571</v>
      </c>
      <c r="AS1" s="415"/>
      <c r="AT1" s="415"/>
      <c r="AU1" s="408" t="s">
        <v>572</v>
      </c>
      <c r="AV1" s="409"/>
      <c r="AW1" s="410"/>
      <c r="AX1" s="408" t="s">
        <v>573</v>
      </c>
      <c r="AY1" s="409"/>
      <c r="AZ1" s="409"/>
      <c r="BA1" s="408" t="s">
        <v>574</v>
      </c>
      <c r="BB1" s="409"/>
      <c r="BC1" s="409"/>
      <c r="BD1" s="409"/>
      <c r="BE1" s="409"/>
      <c r="BF1" s="409"/>
      <c r="BG1" s="410"/>
    </row>
    <row r="2" spans="1:59" s="4" customFormat="1" ht="12.75" customHeight="1" x14ac:dyDescent="0.2">
      <c r="A2" s="1"/>
      <c r="B2" s="1"/>
      <c r="C2" s="2"/>
      <c r="D2" s="1"/>
      <c r="E2" s="3"/>
      <c r="F2" s="3"/>
      <c r="G2" s="3"/>
      <c r="H2" s="3"/>
      <c r="I2" s="3"/>
      <c r="J2" s="3"/>
      <c r="K2" s="3"/>
      <c r="L2" s="3"/>
      <c r="M2" s="3"/>
      <c r="N2" s="3"/>
      <c r="O2" s="3"/>
      <c r="P2" s="3"/>
      <c r="Q2" s="3"/>
      <c r="R2" s="3"/>
      <c r="S2" s="3"/>
      <c r="T2" s="3"/>
      <c r="U2" s="3"/>
      <c r="V2" s="3"/>
      <c r="W2" s="3"/>
      <c r="X2" s="3"/>
      <c r="Y2" s="3"/>
      <c r="Z2" s="3"/>
      <c r="AA2" s="3"/>
      <c r="AB2" s="3"/>
      <c r="AC2" s="3"/>
      <c r="AD2" s="3"/>
      <c r="AE2" s="3"/>
      <c r="AF2" s="3"/>
      <c r="AG2" s="414"/>
      <c r="AH2" s="348"/>
      <c r="AI2" s="348"/>
      <c r="AJ2" s="348"/>
      <c r="AK2" s="348"/>
      <c r="AL2" s="3"/>
      <c r="AM2" s="414"/>
      <c r="AN2" s="348"/>
      <c r="AO2" s="348"/>
      <c r="AP2" s="348"/>
      <c r="AQ2" s="348"/>
      <c r="AR2" s="415"/>
      <c r="AS2" s="415"/>
      <c r="AT2" s="415"/>
      <c r="AU2" s="411"/>
      <c r="AV2" s="412"/>
      <c r="AW2" s="413"/>
      <c r="AX2" s="411"/>
      <c r="AY2" s="412"/>
      <c r="AZ2" s="412"/>
      <c r="BA2" s="411"/>
      <c r="BB2" s="412"/>
      <c r="BC2" s="412"/>
      <c r="BD2" s="412"/>
      <c r="BE2" s="412"/>
      <c r="BF2" s="412"/>
      <c r="BG2" s="413"/>
    </row>
    <row r="3" spans="1:59" s="4" customFormat="1" x14ac:dyDescent="0.2">
      <c r="A3" s="1"/>
      <c r="B3" s="1"/>
      <c r="C3" s="2"/>
      <c r="D3" s="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59" s="4" customFormat="1" x14ac:dyDescent="0.2">
      <c r="A4" s="1"/>
      <c r="B4" s="1"/>
      <c r="C4" s="2"/>
      <c r="D4" s="1"/>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59" s="4" customFormat="1" x14ac:dyDescent="0.2">
      <c r="A5" s="1"/>
      <c r="B5" s="1"/>
      <c r="C5" s="2"/>
      <c r="D5" s="1"/>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59" s="4" customFormat="1" x14ac:dyDescent="0.2">
      <c r="A6" s="1"/>
      <c r="B6" s="1"/>
      <c r="C6" s="2"/>
      <c r="D6" s="1"/>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59" s="4" customFormat="1" x14ac:dyDescent="0.2">
      <c r="A7" s="1"/>
      <c r="B7" s="1"/>
      <c r="C7" s="2"/>
      <c r="D7" s="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59" s="4" customFormat="1" x14ac:dyDescent="0.2">
      <c r="A8" s="1"/>
      <c r="B8" s="1"/>
      <c r="C8" s="2"/>
      <c r="D8" s="1"/>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59" s="4" customFormat="1" x14ac:dyDescent="0.2">
      <c r="A9" s="1"/>
      <c r="B9" s="1"/>
      <c r="C9" s="2"/>
      <c r="D9" s="1"/>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59" s="4" customFormat="1" x14ac:dyDescent="0.2">
      <c r="A10" s="1"/>
      <c r="B10" s="1"/>
      <c r="C10" s="2"/>
      <c r="D10" s="1"/>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59" s="4" customFormat="1" x14ac:dyDescent="0.2">
      <c r="A11" s="1"/>
      <c r="B11" s="1"/>
      <c r="C11" s="2"/>
      <c r="D11" s="1"/>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59" s="4" customFormat="1" x14ac:dyDescent="0.2">
      <c r="A12" s="1"/>
      <c r="B12" s="1"/>
      <c r="C12" s="2"/>
      <c r="D12" s="1"/>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59" s="4" customFormat="1" x14ac:dyDescent="0.2">
      <c r="A13" s="1"/>
      <c r="B13" s="1"/>
      <c r="C13" s="2"/>
      <c r="D13" s="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59" s="4" customFormat="1" x14ac:dyDescent="0.2">
      <c r="A14" s="1"/>
      <c r="B14" s="1"/>
      <c r="C14" s="2"/>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59" s="4" customFormat="1" x14ac:dyDescent="0.2">
      <c r="A15" s="1"/>
      <c r="B15" s="1"/>
      <c r="C15" s="2"/>
      <c r="D15" s="1"/>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59" s="4" customFormat="1" x14ac:dyDescent="0.2">
      <c r="A16" s="1"/>
      <c r="B16" s="1"/>
      <c r="C16" s="2"/>
      <c r="D16" s="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5:43" x14ac:dyDescent="0.2">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5:43" x14ac:dyDescent="0.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5:43" x14ac:dyDescent="0.2">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5:43" x14ac:dyDescent="0.2">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5:43" x14ac:dyDescent="0.2">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5:43" x14ac:dyDescent="0.2">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5:43" x14ac:dyDescent="0.2">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5:43" x14ac:dyDescent="0.2">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5:43" x14ac:dyDescent="0.2">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5:43" x14ac:dyDescent="0.2">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5:43" x14ac:dyDescent="0.2">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5:43" ht="12.75" customHeight="1" x14ac:dyDescent="0.2">
      <c r="E28" s="6"/>
      <c r="F28" s="6"/>
      <c r="G28" s="6"/>
      <c r="H28" s="6"/>
      <c r="I28" s="6"/>
      <c r="J28" s="6"/>
      <c r="K28" s="6"/>
      <c r="L28" s="6"/>
      <c r="M28" s="6"/>
      <c r="N28" s="6"/>
      <c r="O28" s="6"/>
      <c r="P28" s="6"/>
      <c r="Q28" s="6"/>
      <c r="R28" s="6"/>
      <c r="S28" s="6"/>
      <c r="T28" s="6"/>
      <c r="U28" s="6"/>
      <c r="V28" s="6"/>
      <c r="W28" s="6"/>
      <c r="X28" s="6"/>
      <c r="Y28" s="417" t="s">
        <v>575</v>
      </c>
      <c r="Z28" s="417"/>
      <c r="AA28" s="417"/>
      <c r="AB28" s="417"/>
      <c r="AC28" s="417"/>
      <c r="AD28" s="417"/>
      <c r="AE28" s="417"/>
      <c r="AF28" s="417"/>
      <c r="AG28" s="417"/>
      <c r="AH28" s="417"/>
      <c r="AI28" s="417"/>
      <c r="AJ28" s="417"/>
      <c r="AK28" s="417"/>
      <c r="AL28" s="417"/>
      <c r="AM28" s="417"/>
      <c r="AN28" s="417"/>
      <c r="AO28" s="417"/>
      <c r="AP28" s="6"/>
      <c r="AQ28" s="6"/>
    </row>
    <row r="29" spans="5:43" ht="12.75" customHeight="1" x14ac:dyDescent="0.2">
      <c r="E29" s="6"/>
      <c r="F29" s="6"/>
      <c r="G29" s="6"/>
      <c r="H29" s="6"/>
      <c r="I29" s="6"/>
      <c r="J29" s="6"/>
      <c r="K29" s="6"/>
      <c r="L29" s="6"/>
      <c r="M29" s="6"/>
      <c r="N29" s="6"/>
      <c r="O29" s="6"/>
      <c r="P29" s="6"/>
      <c r="Q29" s="6"/>
      <c r="R29" s="6"/>
      <c r="S29" s="6"/>
      <c r="T29" s="6"/>
      <c r="U29" s="6"/>
      <c r="V29" s="6"/>
      <c r="W29" s="6"/>
      <c r="X29" s="6"/>
      <c r="Y29" s="417"/>
      <c r="Z29" s="417"/>
      <c r="AA29" s="417"/>
      <c r="AB29" s="417"/>
      <c r="AC29" s="417"/>
      <c r="AD29" s="417"/>
      <c r="AE29" s="417"/>
      <c r="AF29" s="417"/>
      <c r="AG29" s="417"/>
      <c r="AH29" s="417"/>
      <c r="AI29" s="417"/>
      <c r="AJ29" s="417"/>
      <c r="AK29" s="417"/>
      <c r="AL29" s="417"/>
      <c r="AM29" s="417"/>
      <c r="AN29" s="417"/>
      <c r="AO29" s="417"/>
      <c r="AP29" s="6"/>
      <c r="AQ29" s="6"/>
    </row>
    <row r="30" spans="5:43" x14ac:dyDescent="0.2">
      <c r="E30" s="6"/>
      <c r="F30" s="6"/>
      <c r="G30" s="6"/>
      <c r="H30" s="6"/>
      <c r="I30" s="6"/>
      <c r="J30" s="6"/>
      <c r="K30" s="6"/>
      <c r="L30" s="6"/>
      <c r="M30" s="6"/>
      <c r="N30" s="6"/>
      <c r="O30" s="6"/>
      <c r="P30" s="6"/>
      <c r="Q30" s="6"/>
      <c r="R30" s="6"/>
      <c r="S30" s="6"/>
      <c r="T30" s="6"/>
      <c r="U30" s="6"/>
      <c r="V30" s="6"/>
      <c r="W30" s="6"/>
      <c r="X30" s="6"/>
      <c r="Y30" s="238" t="s">
        <v>576</v>
      </c>
      <c r="Z30" s="238"/>
      <c r="AA30" s="238"/>
      <c r="AB30" s="238"/>
      <c r="AC30" s="238"/>
      <c r="AD30" s="238"/>
      <c r="AE30" s="238"/>
      <c r="AF30" s="238"/>
      <c r="AG30" s="238"/>
      <c r="AH30" s="238"/>
      <c r="AI30" s="238"/>
      <c r="AJ30" s="238"/>
      <c r="AK30" s="238"/>
      <c r="AL30" s="238"/>
      <c r="AM30" s="238"/>
      <c r="AN30" s="238"/>
      <c r="AO30" s="238"/>
      <c r="AP30" s="6"/>
      <c r="AQ30" s="6"/>
    </row>
    <row r="31" spans="5:43" x14ac:dyDescent="0.2">
      <c r="E31" s="6"/>
      <c r="F31" s="6"/>
      <c r="G31" s="6"/>
      <c r="H31" s="6"/>
      <c r="I31" s="6"/>
      <c r="J31" s="6"/>
      <c r="K31" s="6"/>
      <c r="L31" s="6"/>
      <c r="M31" s="6"/>
      <c r="N31" s="6"/>
      <c r="O31" s="6"/>
      <c r="P31" s="6"/>
      <c r="Q31" s="6"/>
      <c r="R31" s="6"/>
      <c r="S31" s="6"/>
      <c r="T31" s="6"/>
      <c r="U31" s="6"/>
      <c r="V31" s="6"/>
      <c r="W31" s="6"/>
      <c r="X31" s="6"/>
      <c r="Y31" s="238" t="s">
        <v>592</v>
      </c>
      <c r="Z31" s="238"/>
      <c r="AA31" s="238"/>
      <c r="AB31" s="238"/>
      <c r="AC31" s="238"/>
      <c r="AD31" s="238"/>
      <c r="AE31" s="238"/>
      <c r="AF31" s="238"/>
      <c r="AG31" s="238"/>
      <c r="AH31" s="238"/>
      <c r="AI31" s="238"/>
      <c r="AJ31" s="238"/>
      <c r="AK31" s="238"/>
      <c r="AL31" s="238"/>
      <c r="AM31" s="238"/>
      <c r="AN31" s="238"/>
      <c r="AO31" s="238"/>
      <c r="AP31" s="238"/>
      <c r="AQ31" s="6"/>
    </row>
    <row r="32" spans="5:43" x14ac:dyDescent="0.2">
      <c r="E32" s="6"/>
      <c r="F32" s="6"/>
      <c r="G32" s="6"/>
      <c r="H32" s="6"/>
      <c r="I32" s="6"/>
      <c r="J32" s="6"/>
      <c r="K32" s="6"/>
      <c r="L32" s="6"/>
      <c r="M32" s="6"/>
      <c r="N32" s="6"/>
      <c r="O32" s="6"/>
      <c r="P32" s="6"/>
      <c r="Q32" s="6"/>
      <c r="R32" s="6"/>
      <c r="S32" s="6"/>
      <c r="T32" s="6"/>
      <c r="U32" s="6"/>
      <c r="V32" s="6"/>
      <c r="W32" s="6"/>
      <c r="X32" s="6"/>
      <c r="Y32" s="238"/>
      <c r="Z32" s="238"/>
      <c r="AA32" s="238"/>
      <c r="AB32" s="238"/>
      <c r="AC32" s="238"/>
      <c r="AD32" s="238"/>
      <c r="AE32" s="238"/>
      <c r="AF32" s="238"/>
      <c r="AG32" s="238"/>
      <c r="AH32" s="238"/>
      <c r="AI32" s="238"/>
      <c r="AJ32" s="238"/>
      <c r="AK32" s="238"/>
      <c r="AL32" s="238"/>
      <c r="AM32" s="238"/>
      <c r="AN32" s="238"/>
      <c r="AO32" s="238"/>
      <c r="AP32" s="6"/>
      <c r="AQ32" s="6"/>
    </row>
    <row r="33" spans="5:43" x14ac:dyDescent="0.2">
      <c r="E33" s="6"/>
      <c r="F33" s="6"/>
      <c r="G33" s="6"/>
      <c r="H33" s="6"/>
      <c r="I33" s="6"/>
      <c r="J33" s="6"/>
      <c r="K33" s="6"/>
      <c r="L33" s="6"/>
      <c r="M33" s="6"/>
      <c r="N33" s="6"/>
      <c r="O33" s="6"/>
      <c r="P33" s="6"/>
      <c r="Q33" s="6"/>
      <c r="R33" s="6"/>
      <c r="S33" s="6"/>
      <c r="T33" s="6"/>
      <c r="U33" s="6"/>
      <c r="V33" s="6"/>
      <c r="W33" s="6"/>
      <c r="X33" s="6"/>
      <c r="Y33" s="225"/>
      <c r="Z33" s="225"/>
      <c r="AA33" s="225"/>
      <c r="AB33" s="225"/>
      <c r="AC33" s="225"/>
      <c r="AD33" s="225"/>
      <c r="AE33" s="225"/>
      <c r="AF33" s="225"/>
      <c r="AG33" s="225"/>
      <c r="AH33" s="225"/>
      <c r="AI33" s="225"/>
      <c r="AJ33" s="225"/>
      <c r="AK33" s="225"/>
      <c r="AL33" s="225"/>
      <c r="AM33" s="225"/>
      <c r="AN33" s="225"/>
      <c r="AO33" s="225"/>
      <c r="AP33" s="6"/>
      <c r="AQ33" s="6"/>
    </row>
    <row r="34" spans="5:43" x14ac:dyDescent="0.2">
      <c r="E34" s="6"/>
      <c r="F34" s="6"/>
      <c r="G34" s="6"/>
      <c r="H34" s="6"/>
      <c r="I34" s="6"/>
      <c r="J34" s="6"/>
      <c r="K34" s="6"/>
      <c r="L34" s="6"/>
      <c r="M34" s="6"/>
      <c r="N34" s="6"/>
      <c r="O34" s="6"/>
      <c r="P34" s="6"/>
      <c r="Q34" s="6"/>
      <c r="R34" s="6"/>
      <c r="S34" s="6"/>
      <c r="T34" s="6"/>
      <c r="U34" s="6"/>
      <c r="V34" s="6"/>
      <c r="W34" s="6"/>
      <c r="X34" s="6"/>
      <c r="Y34" s="416"/>
      <c r="Z34" s="416"/>
      <c r="AA34" s="416"/>
      <c r="AB34" s="416"/>
      <c r="AC34" s="416"/>
      <c r="AD34" s="416"/>
      <c r="AE34" s="416"/>
      <c r="AF34" s="416"/>
      <c r="AG34" s="416"/>
      <c r="AH34" s="416"/>
      <c r="AI34" s="416"/>
      <c r="AJ34" s="416"/>
      <c r="AK34" s="416"/>
      <c r="AL34" s="416"/>
      <c r="AM34" s="416"/>
      <c r="AN34" s="416"/>
      <c r="AO34" s="416"/>
      <c r="AP34" s="6"/>
      <c r="AQ34" s="6"/>
    </row>
    <row r="35" spans="5:43" x14ac:dyDescent="0.2">
      <c r="E35" s="6"/>
      <c r="F35" s="6"/>
      <c r="G35" s="6"/>
      <c r="H35" s="6"/>
      <c r="I35" s="6"/>
      <c r="J35" s="6"/>
      <c r="K35" s="6"/>
      <c r="L35" s="6"/>
      <c r="M35" s="6"/>
      <c r="N35" s="6"/>
      <c r="O35" s="6"/>
      <c r="P35" s="6"/>
      <c r="Q35" s="6"/>
      <c r="R35" s="6"/>
      <c r="S35" s="6"/>
      <c r="T35" s="6"/>
      <c r="U35" s="6"/>
      <c r="V35" s="6"/>
      <c r="W35" s="6"/>
      <c r="X35" s="6"/>
      <c r="Y35" s="5"/>
      <c r="Z35" s="5"/>
      <c r="AA35" s="5"/>
      <c r="AB35" s="5"/>
      <c r="AC35" s="5"/>
      <c r="AD35" s="5"/>
      <c r="AE35" s="5"/>
      <c r="AF35" s="5"/>
      <c r="AG35" s="5"/>
      <c r="AH35" s="5"/>
      <c r="AI35" s="5"/>
      <c r="AJ35" s="5"/>
      <c r="AK35" s="5"/>
      <c r="AL35" s="5"/>
      <c r="AM35" s="5"/>
      <c r="AN35" s="5"/>
      <c r="AO35" s="5"/>
      <c r="AP35" s="6"/>
      <c r="AQ35" s="6"/>
    </row>
    <row r="36" spans="5:43" x14ac:dyDescent="0.2">
      <c r="E36" s="6"/>
      <c r="F36" s="6"/>
      <c r="G36" s="6"/>
      <c r="H36" s="6"/>
      <c r="I36" s="6"/>
      <c r="J36" s="6"/>
      <c r="K36" s="6"/>
      <c r="L36" s="6"/>
      <c r="M36" s="6"/>
      <c r="N36" s="6"/>
      <c r="O36" s="6"/>
      <c r="P36" s="6"/>
      <c r="Q36" s="6"/>
      <c r="R36" s="6"/>
      <c r="S36" s="6"/>
      <c r="T36" s="6"/>
      <c r="U36" s="6"/>
      <c r="V36" s="6"/>
      <c r="W36" s="6"/>
      <c r="X36" s="6"/>
      <c r="Y36" s="5"/>
      <c r="Z36" s="5"/>
      <c r="AA36" s="5"/>
      <c r="AB36" s="5"/>
      <c r="AC36" s="5"/>
      <c r="AD36" s="5"/>
      <c r="AE36" s="5"/>
      <c r="AF36" s="5"/>
      <c r="AG36" s="5"/>
      <c r="AH36" s="5"/>
      <c r="AI36" s="5"/>
      <c r="AJ36" s="5"/>
      <c r="AK36" s="5"/>
      <c r="AL36" s="5"/>
      <c r="AM36" s="5"/>
      <c r="AN36" s="5"/>
      <c r="AO36" s="5"/>
      <c r="AP36" s="6"/>
      <c r="AQ36" s="6"/>
    </row>
    <row r="37" spans="5:43" x14ac:dyDescent="0.2">
      <c r="E37" s="6"/>
      <c r="F37" s="6"/>
      <c r="G37" s="6"/>
      <c r="H37" s="6"/>
      <c r="I37" s="6"/>
      <c r="J37" s="6"/>
      <c r="K37" s="6"/>
      <c r="L37" s="6"/>
      <c r="M37" s="6"/>
      <c r="N37" s="6"/>
      <c r="O37" s="6"/>
      <c r="P37" s="6"/>
      <c r="Q37" s="6"/>
      <c r="R37" s="6"/>
      <c r="S37" s="6"/>
      <c r="T37" s="6"/>
      <c r="U37" s="6"/>
      <c r="V37" s="6"/>
      <c r="W37" s="6"/>
      <c r="X37" s="6"/>
      <c r="Y37" s="5"/>
      <c r="Z37" s="5"/>
      <c r="AA37" s="5"/>
      <c r="AB37" s="5"/>
      <c r="AC37" s="5"/>
      <c r="AD37" s="5"/>
      <c r="AE37" s="5"/>
      <c r="AF37" s="5"/>
      <c r="AG37" s="5"/>
      <c r="AH37" s="5"/>
      <c r="AI37" s="5"/>
      <c r="AJ37" s="5"/>
      <c r="AK37" s="5"/>
      <c r="AL37" s="5"/>
      <c r="AM37" s="5"/>
      <c r="AN37" s="5"/>
      <c r="AO37" s="5"/>
      <c r="AP37" s="6"/>
      <c r="AQ37" s="6"/>
    </row>
    <row r="38" spans="5:43" x14ac:dyDescent="0.2">
      <c r="E38" s="6"/>
      <c r="F38" s="6"/>
      <c r="G38" s="6"/>
      <c r="H38" s="6"/>
      <c r="I38" s="6"/>
      <c r="J38" s="6"/>
      <c r="K38" s="6"/>
      <c r="L38" s="6"/>
      <c r="M38" s="6"/>
      <c r="N38" s="6"/>
      <c r="O38" s="6"/>
      <c r="P38" s="6"/>
      <c r="Q38" s="6"/>
      <c r="R38" s="6"/>
      <c r="S38" s="6"/>
      <c r="T38" s="6"/>
      <c r="U38" s="6"/>
      <c r="V38" s="6"/>
      <c r="W38" s="6"/>
      <c r="X38" s="6"/>
      <c r="Y38" s="5"/>
      <c r="Z38" s="5"/>
      <c r="AA38" s="5"/>
      <c r="AB38" s="5"/>
      <c r="AC38" s="5"/>
      <c r="AD38" s="5"/>
      <c r="AE38" s="5"/>
      <c r="AF38" s="5"/>
      <c r="AG38" s="5"/>
      <c r="AH38" s="5"/>
      <c r="AI38" s="5"/>
      <c r="AJ38" s="5"/>
      <c r="AK38" s="5"/>
      <c r="AL38" s="5"/>
      <c r="AM38" s="5"/>
      <c r="AN38" s="5"/>
      <c r="AO38" s="5"/>
      <c r="AP38" s="6"/>
      <c r="AQ38" s="6"/>
    </row>
    <row r="39" spans="5:43" x14ac:dyDescent="0.2">
      <c r="E39" s="6"/>
      <c r="F39" s="6"/>
      <c r="G39" s="6"/>
      <c r="H39" s="6"/>
      <c r="I39" s="6"/>
      <c r="J39" s="6"/>
      <c r="K39" s="6"/>
      <c r="L39" s="6"/>
      <c r="M39" s="6"/>
      <c r="N39" s="6"/>
      <c r="O39" s="6"/>
      <c r="P39" s="6"/>
      <c r="Q39" s="6"/>
      <c r="R39" s="6"/>
      <c r="S39" s="6"/>
      <c r="T39" s="6"/>
      <c r="U39" s="6"/>
      <c r="V39" s="6"/>
      <c r="W39" s="6"/>
      <c r="X39" s="6"/>
      <c r="Y39" s="5"/>
      <c r="Z39" s="5"/>
      <c r="AA39" s="5"/>
      <c r="AB39" s="5"/>
      <c r="AC39" s="5"/>
      <c r="AD39" s="5"/>
      <c r="AE39" s="5"/>
      <c r="AF39" s="5"/>
      <c r="AG39" s="5"/>
      <c r="AH39" s="5"/>
      <c r="AI39" s="5"/>
      <c r="AJ39" s="5"/>
      <c r="AK39" s="5"/>
      <c r="AL39" s="5"/>
      <c r="AM39" s="5"/>
      <c r="AN39" s="5"/>
      <c r="AO39" s="5"/>
      <c r="AP39" s="6"/>
      <c r="AQ39" s="6"/>
    </row>
    <row r="40" spans="5:43" x14ac:dyDescent="0.2">
      <c r="E40" s="6"/>
      <c r="F40" s="6"/>
      <c r="G40" s="6"/>
      <c r="H40" s="6"/>
      <c r="I40" s="6"/>
      <c r="J40" s="6"/>
      <c r="K40" s="6"/>
      <c r="L40" s="6"/>
      <c r="M40" s="6"/>
      <c r="N40" s="6"/>
      <c r="O40" s="6"/>
      <c r="P40" s="6"/>
      <c r="Q40" s="6"/>
      <c r="R40" s="6"/>
      <c r="S40" s="6"/>
      <c r="T40" s="6"/>
      <c r="U40" s="6"/>
      <c r="V40" s="6"/>
      <c r="W40" s="6"/>
      <c r="X40" s="6"/>
      <c r="Y40" s="5"/>
      <c r="Z40" s="5"/>
      <c r="AA40" s="5"/>
      <c r="AB40" s="5"/>
      <c r="AC40" s="5"/>
      <c r="AD40" s="5"/>
      <c r="AE40" s="5"/>
      <c r="AF40" s="5"/>
      <c r="AG40" s="5"/>
      <c r="AH40" s="5"/>
      <c r="AI40" s="5"/>
      <c r="AJ40" s="5"/>
      <c r="AK40" s="5"/>
      <c r="AL40" s="5"/>
      <c r="AM40" s="5"/>
      <c r="AN40" s="5"/>
      <c r="AO40" s="5"/>
      <c r="AP40" s="6"/>
      <c r="AQ40" s="6"/>
    </row>
    <row r="41" spans="5:43" x14ac:dyDescent="0.2">
      <c r="E41" s="6"/>
      <c r="F41" s="6"/>
      <c r="G41" s="6"/>
      <c r="H41" s="6"/>
      <c r="I41" s="6"/>
      <c r="J41" s="6"/>
      <c r="K41" s="6"/>
      <c r="L41" s="6"/>
      <c r="M41" s="6"/>
      <c r="N41" s="6"/>
      <c r="O41" s="6"/>
      <c r="P41" s="6"/>
      <c r="Q41" s="6"/>
      <c r="R41" s="6"/>
      <c r="S41" s="6"/>
      <c r="T41" s="6"/>
      <c r="U41" s="6"/>
      <c r="V41" s="6"/>
      <c r="W41" s="6"/>
      <c r="X41" s="6"/>
      <c r="Y41" s="5"/>
      <c r="Z41" s="5"/>
      <c r="AA41" s="5"/>
      <c r="AB41" s="5"/>
      <c r="AC41" s="5"/>
      <c r="AD41" s="5"/>
      <c r="AE41" s="5"/>
      <c r="AF41" s="5"/>
      <c r="AG41" s="5"/>
      <c r="AH41" s="5"/>
      <c r="AI41" s="5"/>
      <c r="AJ41" s="5"/>
      <c r="AK41" s="5"/>
      <c r="AL41" s="5"/>
      <c r="AM41" s="5"/>
      <c r="AN41" s="5"/>
      <c r="AO41" s="5"/>
      <c r="AP41" s="6"/>
      <c r="AQ41" s="6"/>
    </row>
    <row r="42" spans="5:43" x14ac:dyDescent="0.2">
      <c r="E42" s="6"/>
      <c r="F42" s="6"/>
      <c r="G42" s="6"/>
      <c r="H42" s="6"/>
      <c r="I42" s="6"/>
      <c r="J42" s="6"/>
      <c r="K42" s="6"/>
      <c r="L42" s="6"/>
      <c r="M42" s="6"/>
      <c r="N42" s="6"/>
      <c r="O42" s="6"/>
      <c r="P42" s="6"/>
      <c r="Q42" s="6"/>
      <c r="R42" s="6"/>
      <c r="S42" s="6"/>
      <c r="T42" s="6"/>
      <c r="U42" s="6"/>
      <c r="V42" s="6"/>
      <c r="W42" s="6"/>
      <c r="X42" s="6"/>
      <c r="Y42" s="5"/>
      <c r="Z42" s="5"/>
      <c r="AA42" s="5"/>
      <c r="AB42" s="5"/>
      <c r="AC42" s="5"/>
      <c r="AD42" s="5"/>
      <c r="AE42" s="5"/>
      <c r="AF42" s="5"/>
      <c r="AG42" s="5"/>
      <c r="AH42" s="5"/>
      <c r="AI42" s="5"/>
      <c r="AJ42" s="5"/>
      <c r="AK42" s="5"/>
      <c r="AL42" s="5"/>
      <c r="AM42" s="5"/>
      <c r="AN42" s="5"/>
      <c r="AO42" s="5"/>
      <c r="AP42" s="6"/>
      <c r="AQ42" s="6"/>
    </row>
    <row r="43" spans="5:43" x14ac:dyDescent="0.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5:43" x14ac:dyDescent="0.2">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5:43" x14ac:dyDescent="0.2">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5:43" x14ac:dyDescent="0.2">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5:43" x14ac:dyDescent="0.2">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5:43" x14ac:dyDescent="0.2">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5:43" x14ac:dyDescent="0.2">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5:43" x14ac:dyDescent="0.2">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5:43" x14ac:dyDescent="0.2">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5:43" x14ac:dyDescent="0.2">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5:43" x14ac:dyDescent="0.2">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5:43" x14ac:dyDescent="0.2">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5:43" x14ac:dyDescent="0.2">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5:43" x14ac:dyDescent="0.2">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5:43" x14ac:dyDescent="0.2">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5:43" x14ac:dyDescent="0.2">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5:43" x14ac:dyDescent="0.2">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5:43" x14ac:dyDescent="0.2">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5:43" x14ac:dyDescent="0.2">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5:43" x14ac:dyDescent="0.2">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5:43" x14ac:dyDescent="0.2">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5:43" x14ac:dyDescent="0.2">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5:43" x14ac:dyDescent="0.2">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5:43" x14ac:dyDescent="0.2">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5:43" x14ac:dyDescent="0.2">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5:43" x14ac:dyDescent="0.2">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5:43" x14ac:dyDescent="0.2">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5:43" x14ac:dyDescent="0.2">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5:43" x14ac:dyDescent="0.2">
      <c r="E71" s="378" t="str">
        <f>UPPER($Y$28)</f>
        <v>ПТ ЛОМБАРД "МЕРКУРІЙ"</v>
      </c>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row>
    <row r="72" spans="5:43" x14ac:dyDescent="0.2">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row>
    <row r="73" spans="5:43" x14ac:dyDescent="0.2">
      <c r="E73" s="7"/>
      <c r="F73" s="210" t="s">
        <v>577</v>
      </c>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row>
    <row r="75" spans="5:43" x14ac:dyDescent="0.2">
      <c r="E75" s="7"/>
      <c r="F75" s="232" t="s">
        <v>578</v>
      </c>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7"/>
      <c r="AN75" s="407">
        <f>AN206</f>
        <v>3</v>
      </c>
      <c r="AO75" s="407"/>
      <c r="AP75" s="407"/>
      <c r="AQ75" s="7"/>
    </row>
    <row r="76" spans="5:43" x14ac:dyDescent="0.2">
      <c r="E76" s="7"/>
      <c r="F76" s="232" t="s">
        <v>579</v>
      </c>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7"/>
      <c r="AN76" s="407">
        <f>AN276</f>
        <v>4</v>
      </c>
      <c r="AO76" s="407"/>
      <c r="AP76" s="407"/>
      <c r="AQ76" s="7"/>
    </row>
    <row r="77" spans="5:43" x14ac:dyDescent="0.2">
      <c r="E77" s="7"/>
      <c r="F77" s="232" t="s">
        <v>580</v>
      </c>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7"/>
      <c r="AN77" s="407">
        <f>AN345</f>
        <v>5</v>
      </c>
      <c r="AO77" s="407"/>
      <c r="AP77" s="407"/>
      <c r="AQ77" s="7"/>
    </row>
    <row r="78" spans="5:43" x14ac:dyDescent="0.2">
      <c r="E78" s="7"/>
      <c r="F78" s="232" t="s">
        <v>581</v>
      </c>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7"/>
      <c r="AN78" s="407">
        <f>AN412</f>
        <v>6</v>
      </c>
      <c r="AO78" s="407"/>
      <c r="AP78" s="407"/>
      <c r="AQ78" s="7"/>
    </row>
    <row r="79" spans="5:43" x14ac:dyDescent="0.2">
      <c r="E79" s="7"/>
      <c r="F79" s="232" t="s">
        <v>582</v>
      </c>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7"/>
      <c r="AN79" s="407">
        <f>AN479</f>
        <v>7</v>
      </c>
      <c r="AO79" s="407"/>
      <c r="AP79" s="407"/>
      <c r="AQ79" s="7"/>
    </row>
    <row r="80" spans="5:43" x14ac:dyDescent="0.2">
      <c r="E80" s="7"/>
      <c r="AM80" s="7"/>
      <c r="AN80" s="182"/>
      <c r="AO80" s="182"/>
      <c r="AP80" s="182"/>
      <c r="AQ80" s="7"/>
    </row>
    <row r="81" spans="5:43" x14ac:dyDescent="0.2">
      <c r="E81" s="7"/>
      <c r="F81" s="232" t="s">
        <v>583</v>
      </c>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7"/>
      <c r="AN81" s="407"/>
      <c r="AO81" s="407"/>
      <c r="AP81" s="407"/>
      <c r="AQ81" s="7"/>
    </row>
    <row r="82" spans="5:43" x14ac:dyDescent="0.2">
      <c r="E82" s="7"/>
      <c r="F82" s="8"/>
      <c r="G82" s="392" t="s">
        <v>584</v>
      </c>
      <c r="H82" s="392"/>
      <c r="I82" s="287" t="str">
        <f t="shared" ref="I82:I89" si="0">UPPER(MID(VLOOKUP(G82,F:AL,3,0),1,1))&amp;LOWER(MID(VLOOKUP(G82,F:AL,3,0),2,100))</f>
        <v>Компанія та її основна діяльність</v>
      </c>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7"/>
      <c r="AN82" s="406">
        <f>AN539</f>
        <v>8</v>
      </c>
      <c r="AO82" s="406"/>
      <c r="AP82" s="406"/>
      <c r="AQ82" s="7"/>
    </row>
    <row r="83" spans="5:43" x14ac:dyDescent="0.2">
      <c r="E83" s="7"/>
      <c r="F83" s="8"/>
      <c r="G83" s="392" t="s">
        <v>585</v>
      </c>
      <c r="H83" s="392"/>
      <c r="I83" s="287" t="str">
        <f t="shared" si="0"/>
        <v>Основні положення облікової політики</v>
      </c>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7"/>
      <c r="AN83" s="406">
        <f>AN539</f>
        <v>8</v>
      </c>
      <c r="AO83" s="406"/>
      <c r="AP83" s="406"/>
      <c r="AQ83" s="7"/>
    </row>
    <row r="84" spans="5:43" x14ac:dyDescent="0.2">
      <c r="E84" s="7"/>
      <c r="F84" s="8"/>
      <c r="G84" s="392" t="s">
        <v>0</v>
      </c>
      <c r="H84" s="392"/>
      <c r="I84" s="287" t="str">
        <f t="shared" si="0"/>
        <v>Істотні судження, оцінки та припущення</v>
      </c>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7"/>
      <c r="AN84" s="406">
        <f>AN1037</f>
        <v>15</v>
      </c>
      <c r="AO84" s="406"/>
      <c r="AP84" s="406"/>
      <c r="AQ84" s="7"/>
    </row>
    <row r="85" spans="5:43" x14ac:dyDescent="0.2">
      <c r="E85" s="7"/>
      <c r="F85" s="8"/>
      <c r="G85" s="392" t="s">
        <v>1</v>
      </c>
      <c r="H85" s="392"/>
      <c r="I85" s="287" t="str">
        <f t="shared" si="0"/>
        <v>Застосування нових та переглянутих стандартів та інтерпретацій</v>
      </c>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7"/>
      <c r="AN85" s="406">
        <f>AN1116</f>
        <v>16</v>
      </c>
      <c r="AO85" s="406"/>
      <c r="AP85" s="406"/>
      <c r="AQ85" s="7"/>
    </row>
    <row r="86" spans="5:43" x14ac:dyDescent="0.2">
      <c r="E86" s="7"/>
      <c r="F86" s="8"/>
      <c r="G86" s="392" t="s">
        <v>2</v>
      </c>
      <c r="H86" s="392"/>
      <c r="I86" s="287" t="str">
        <f t="shared" si="0"/>
        <v>Виручка</v>
      </c>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7"/>
      <c r="AN86" s="406">
        <f>AN1258</f>
        <v>18</v>
      </c>
      <c r="AO86" s="406"/>
      <c r="AP86" s="406"/>
      <c r="AQ86" s="7"/>
    </row>
    <row r="87" spans="5:43" x14ac:dyDescent="0.2">
      <c r="E87" s="7"/>
      <c r="F87" s="8"/>
      <c r="G87" s="392" t="s">
        <v>3</v>
      </c>
      <c r="H87" s="392"/>
      <c r="I87" s="287" t="str">
        <f t="shared" si="0"/>
        <v>Собівартість</v>
      </c>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7"/>
      <c r="AN87" s="406">
        <f>AN1258</f>
        <v>18</v>
      </c>
      <c r="AO87" s="406"/>
      <c r="AP87" s="406"/>
      <c r="AQ87" s="7"/>
    </row>
    <row r="88" spans="5:43" x14ac:dyDescent="0.2">
      <c r="E88" s="7"/>
      <c r="F88" s="8"/>
      <c r="G88" s="392" t="s">
        <v>4</v>
      </c>
      <c r="H88" s="392"/>
      <c r="I88" s="287" t="str">
        <f t="shared" si="0"/>
        <v>Загальні та адміністративні витрати</v>
      </c>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7"/>
      <c r="AN88" s="406">
        <f>AN1258</f>
        <v>18</v>
      </c>
      <c r="AO88" s="406"/>
      <c r="AP88" s="406"/>
      <c r="AQ88" s="7"/>
    </row>
    <row r="89" spans="5:43" x14ac:dyDescent="0.2">
      <c r="E89" s="7"/>
      <c r="F89" s="8"/>
      <c r="G89" s="392" t="s">
        <v>5</v>
      </c>
      <c r="H89" s="392"/>
      <c r="I89" s="287" t="str">
        <f t="shared" si="0"/>
        <v>Інші доходи/(витрати), нетто</v>
      </c>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7"/>
      <c r="AN89" s="406">
        <v>18</v>
      </c>
      <c r="AO89" s="406"/>
      <c r="AP89" s="406"/>
      <c r="AQ89" s="7"/>
    </row>
    <row r="90" spans="5:43" x14ac:dyDescent="0.2">
      <c r="E90" s="7"/>
      <c r="F90" s="8"/>
      <c r="G90" s="392" t="s">
        <v>6</v>
      </c>
      <c r="H90" s="392"/>
      <c r="I90" s="287" t="s">
        <v>7</v>
      </c>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7"/>
      <c r="AN90" s="406">
        <f>AN1323</f>
        <v>19</v>
      </c>
      <c r="AO90" s="406"/>
      <c r="AP90" s="406"/>
      <c r="AQ90" s="7"/>
    </row>
    <row r="91" spans="5:43" x14ac:dyDescent="0.2">
      <c r="E91" s="7"/>
      <c r="F91" s="8"/>
      <c r="G91" s="392" t="s">
        <v>8</v>
      </c>
      <c r="H91" s="392"/>
      <c r="I91" s="287" t="s">
        <v>9</v>
      </c>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7"/>
      <c r="AN91" s="406">
        <f>AN1323</f>
        <v>19</v>
      </c>
      <c r="AO91" s="406"/>
      <c r="AP91" s="406"/>
      <c r="AQ91" s="7"/>
    </row>
    <row r="92" spans="5:43" x14ac:dyDescent="0.2">
      <c r="E92" s="7"/>
      <c r="F92" s="8"/>
      <c r="G92" s="392" t="s">
        <v>10</v>
      </c>
      <c r="H92" s="392"/>
      <c r="I92" s="287" t="str">
        <f>UPPER(MID(VLOOKUP(G92,F:AL,3,0),1,1))&amp;LOWER(MID(VLOOKUP(G92,F:AL,3,0),2,100))</f>
        <v>Основні засоби</v>
      </c>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7"/>
      <c r="AN92" s="406">
        <v>20</v>
      </c>
      <c r="AO92" s="406"/>
      <c r="AP92" s="406"/>
      <c r="AQ92" s="7"/>
    </row>
    <row r="93" spans="5:43" x14ac:dyDescent="0.2">
      <c r="E93" s="7"/>
      <c r="F93" s="8"/>
      <c r="G93" s="392" t="s">
        <v>11</v>
      </c>
      <c r="H93" s="392"/>
      <c r="I93" s="287" t="s">
        <v>12</v>
      </c>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7"/>
      <c r="AN93" s="406">
        <v>20</v>
      </c>
      <c r="AO93" s="406"/>
      <c r="AP93" s="406"/>
      <c r="AQ93" s="7"/>
    </row>
    <row r="94" spans="5:43" x14ac:dyDescent="0.2">
      <c r="E94" s="7"/>
      <c r="F94" s="8"/>
      <c r="G94" s="392" t="s">
        <v>13</v>
      </c>
      <c r="H94" s="392"/>
      <c r="I94" s="287" t="s">
        <v>14</v>
      </c>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7"/>
      <c r="AN94" s="406">
        <f>AN1415</f>
        <v>20</v>
      </c>
      <c r="AO94" s="406"/>
      <c r="AP94" s="406"/>
      <c r="AQ94" s="7"/>
    </row>
    <row r="95" spans="5:43" x14ac:dyDescent="0.2">
      <c r="E95" s="7"/>
      <c r="F95" s="8"/>
      <c r="G95" s="392" t="s">
        <v>15</v>
      </c>
      <c r="H95" s="392"/>
      <c r="I95" s="287" t="s">
        <v>16</v>
      </c>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7"/>
      <c r="AN95" s="406">
        <v>21</v>
      </c>
      <c r="AO95" s="406"/>
      <c r="AP95" s="406"/>
      <c r="AQ95" s="7"/>
    </row>
    <row r="96" spans="5:43" x14ac:dyDescent="0.2">
      <c r="E96" s="7"/>
      <c r="F96" s="8"/>
      <c r="G96" s="392" t="s">
        <v>17</v>
      </c>
      <c r="H96" s="392"/>
      <c r="I96" s="287" t="s">
        <v>18</v>
      </c>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7"/>
      <c r="AN96" s="406">
        <v>21</v>
      </c>
      <c r="AO96" s="406"/>
      <c r="AP96" s="406"/>
      <c r="AQ96" s="7"/>
    </row>
    <row r="97" spans="5:43" x14ac:dyDescent="0.2">
      <c r="E97" s="7"/>
      <c r="F97" s="8"/>
      <c r="G97" s="392" t="s">
        <v>19</v>
      </c>
      <c r="H97" s="392"/>
      <c r="I97" s="287" t="str">
        <f>UPPER(MID(VLOOKUP(G97,F:AL,3,0),1,1))&amp;LOWER(MID(VLOOKUP(G97,F:AL,3,0),2,100))</f>
        <v>Передплати одержані та інші короткострокові зобов'язання</v>
      </c>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7"/>
      <c r="AN97" s="406">
        <v>21</v>
      </c>
      <c r="AO97" s="406"/>
      <c r="AP97" s="406"/>
      <c r="AQ97" s="7"/>
    </row>
    <row r="98" spans="5:43" x14ac:dyDescent="0.2">
      <c r="E98" s="7"/>
      <c r="F98" s="8"/>
      <c r="G98" s="392" t="s">
        <v>20</v>
      </c>
      <c r="H98" s="392"/>
      <c r="I98" s="287" t="s">
        <v>21</v>
      </c>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7"/>
      <c r="AN98" s="406">
        <v>21</v>
      </c>
      <c r="AO98" s="406"/>
      <c r="AP98" s="406"/>
      <c r="AQ98" s="7"/>
    </row>
    <row r="99" spans="5:43" x14ac:dyDescent="0.2">
      <c r="E99" s="7"/>
      <c r="F99" s="8"/>
      <c r="G99" s="392" t="s">
        <v>22</v>
      </c>
      <c r="H99" s="392"/>
      <c r="I99" s="287" t="s">
        <v>23</v>
      </c>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7"/>
      <c r="AN99" s="406">
        <v>22</v>
      </c>
      <c r="AO99" s="406"/>
      <c r="AP99" s="406"/>
      <c r="AQ99" s="7"/>
    </row>
    <row r="100" spans="5:43" x14ac:dyDescent="0.2">
      <c r="E100" s="7"/>
      <c r="F100" s="8"/>
      <c r="G100" s="392" t="s">
        <v>24</v>
      </c>
      <c r="H100" s="392"/>
      <c r="I100" s="287" t="s">
        <v>25</v>
      </c>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7"/>
      <c r="AN100" s="406">
        <v>22</v>
      </c>
      <c r="AO100" s="406"/>
      <c r="AP100" s="406"/>
      <c r="AQ100" s="7"/>
    </row>
    <row r="101" spans="5:43" x14ac:dyDescent="0.2">
      <c r="E101" s="7"/>
      <c r="F101" s="8"/>
      <c r="G101" s="392" t="s">
        <v>26</v>
      </c>
      <c r="H101" s="392"/>
      <c r="I101" s="287" t="str">
        <f>UPPER(MID(VLOOKUP(G101,F:AL,3,0),1,1))&amp;LOWER(MID(VLOOKUP(G101,F:AL,3,0),2,100))</f>
        <v>Справедлива вартість фінансових інструментів</v>
      </c>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7"/>
      <c r="AN101" s="406">
        <v>24</v>
      </c>
      <c r="AO101" s="406"/>
      <c r="AP101" s="406"/>
      <c r="AQ101" s="7"/>
    </row>
    <row r="102" spans="5:43" x14ac:dyDescent="0.2">
      <c r="E102" s="7"/>
      <c r="F102" s="8"/>
      <c r="G102" s="392" t="s">
        <v>27</v>
      </c>
      <c r="H102" s="392"/>
      <c r="I102" s="287" t="str">
        <f>UPPER(MID(VLOOKUP(G102,F:AL,3,0),1,1))&amp;LOWER(MID(VLOOKUP(G102,F:AL,3,0),2,100))</f>
        <v>Події після звітного періоду</v>
      </c>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7"/>
      <c r="AN102" s="406">
        <v>24</v>
      </c>
      <c r="AO102" s="406"/>
      <c r="AP102" s="406"/>
      <c r="AQ102" s="7"/>
    </row>
    <row r="103" spans="5:43" x14ac:dyDescent="0.2">
      <c r="E103" s="7"/>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7"/>
      <c r="AN103" s="348"/>
      <c r="AO103" s="348"/>
      <c r="AP103" s="348"/>
      <c r="AQ103" s="7"/>
    </row>
    <row r="104" spans="5:43" x14ac:dyDescent="0.2">
      <c r="E104" s="7"/>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7"/>
      <c r="AN104" s="348"/>
      <c r="AO104" s="348"/>
      <c r="AP104" s="348"/>
      <c r="AQ104" s="7"/>
    </row>
    <row r="105" spans="5:43" x14ac:dyDescent="0.2">
      <c r="E105" s="7"/>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7"/>
      <c r="AN105" s="348"/>
      <c r="AO105" s="348"/>
      <c r="AP105" s="348"/>
      <c r="AQ105" s="7"/>
    </row>
    <row r="106" spans="5:43" x14ac:dyDescent="0.2">
      <c r="E106" s="7"/>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7"/>
      <c r="AN106" s="394"/>
      <c r="AO106" s="394"/>
      <c r="AP106" s="394"/>
      <c r="AQ106" s="7"/>
    </row>
    <row r="107" spans="5:43" x14ac:dyDescent="0.2">
      <c r="E107" s="7"/>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7"/>
      <c r="AN107" s="394"/>
      <c r="AO107" s="394"/>
      <c r="AP107" s="394"/>
      <c r="AQ107" s="7"/>
    </row>
    <row r="108" spans="5:43" x14ac:dyDescent="0.2">
      <c r="E108" s="7"/>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7"/>
      <c r="AN108" s="394"/>
      <c r="AO108" s="394"/>
      <c r="AP108" s="394"/>
      <c r="AQ108" s="7"/>
    </row>
    <row r="109" spans="5:43" x14ac:dyDescent="0.2">
      <c r="E109" s="7"/>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7"/>
      <c r="AN109" s="394"/>
      <c r="AO109" s="394"/>
      <c r="AP109" s="394"/>
      <c r="AQ109" s="7"/>
    </row>
    <row r="110" spans="5:43" x14ac:dyDescent="0.2">
      <c r="E110" s="7"/>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7"/>
      <c r="AN110" s="394"/>
      <c r="AO110" s="394"/>
      <c r="AP110" s="394"/>
      <c r="AQ110" s="7"/>
    </row>
    <row r="111" spans="5:43" x14ac:dyDescent="0.2">
      <c r="E111" s="7"/>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7"/>
      <c r="AN111" s="394"/>
      <c r="AO111" s="394"/>
      <c r="AP111" s="394"/>
      <c r="AQ111" s="7"/>
    </row>
    <row r="112" spans="5:43" x14ac:dyDescent="0.2">
      <c r="E112" s="7"/>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7"/>
      <c r="AN112" s="394"/>
      <c r="AO112" s="394"/>
      <c r="AP112" s="394"/>
      <c r="AQ112" s="7"/>
    </row>
    <row r="113" spans="5:43" x14ac:dyDescent="0.2">
      <c r="E113" s="7"/>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7"/>
      <c r="AN113" s="394"/>
      <c r="AO113" s="394"/>
      <c r="AP113" s="394"/>
      <c r="AQ113" s="7"/>
    </row>
    <row r="114" spans="5:43" x14ac:dyDescent="0.2">
      <c r="E114" s="7"/>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7"/>
      <c r="AN114" s="394"/>
      <c r="AO114" s="394"/>
      <c r="AP114" s="394"/>
      <c r="AQ114" s="7"/>
    </row>
    <row r="115" spans="5:43" x14ac:dyDescent="0.2">
      <c r="E115" s="7"/>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7"/>
      <c r="AN115" s="394"/>
      <c r="AO115" s="394"/>
      <c r="AP115" s="394"/>
      <c r="AQ115" s="7"/>
    </row>
    <row r="116" spans="5:43" x14ac:dyDescent="0.2">
      <c r="E116" s="7"/>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7"/>
      <c r="AN116" s="394"/>
      <c r="AO116" s="394"/>
      <c r="AP116" s="394"/>
      <c r="AQ116" s="7"/>
    </row>
    <row r="117" spans="5:43" x14ac:dyDescent="0.2">
      <c r="E117" s="7"/>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7"/>
      <c r="AN117" s="394"/>
      <c r="AO117" s="394"/>
      <c r="AP117" s="394"/>
      <c r="AQ117" s="7"/>
    </row>
    <row r="118" spans="5:43" x14ac:dyDescent="0.2">
      <c r="E118" s="7"/>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7"/>
      <c r="AN118" s="394"/>
      <c r="AO118" s="394"/>
      <c r="AP118" s="394"/>
      <c r="AQ118" s="7"/>
    </row>
    <row r="119" spans="5:43" x14ac:dyDescent="0.2">
      <c r="E119" s="7"/>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7"/>
      <c r="AN119" s="394"/>
      <c r="AO119" s="394"/>
      <c r="AP119" s="394"/>
      <c r="AQ119" s="7"/>
    </row>
    <row r="120" spans="5:43" x14ac:dyDescent="0.2">
      <c r="E120" s="7"/>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7"/>
      <c r="AN120" s="394"/>
      <c r="AO120" s="394"/>
      <c r="AP120" s="394"/>
      <c r="AQ120" s="7"/>
    </row>
    <row r="121" spans="5:43" x14ac:dyDescent="0.2">
      <c r="E121" s="7"/>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7"/>
      <c r="AN121" s="10"/>
      <c r="AO121" s="10"/>
      <c r="AP121" s="10"/>
      <c r="AQ121" s="7"/>
    </row>
    <row r="122" spans="5:43" x14ac:dyDescent="0.2">
      <c r="E122" s="7"/>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7"/>
      <c r="AN122" s="394"/>
      <c r="AO122" s="394"/>
      <c r="AP122" s="394"/>
      <c r="AQ122" s="7"/>
    </row>
    <row r="123" spans="5:43" x14ac:dyDescent="0.2">
      <c r="E123" s="7"/>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7"/>
      <c r="AN123" s="10"/>
      <c r="AO123" s="10"/>
      <c r="AP123" s="10"/>
      <c r="AQ123" s="7"/>
    </row>
    <row r="124" spans="5:43" x14ac:dyDescent="0.2">
      <c r="E124" s="7"/>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7"/>
      <c r="AN124" s="10"/>
      <c r="AO124" s="10"/>
      <c r="AP124" s="10"/>
      <c r="AQ124" s="7"/>
    </row>
    <row r="125" spans="5:43" x14ac:dyDescent="0.2">
      <c r="E125" s="7"/>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7"/>
      <c r="AN125" s="10"/>
      <c r="AO125" s="10"/>
      <c r="AP125" s="10"/>
      <c r="AQ125" s="7"/>
    </row>
    <row r="126" spans="5:43" x14ac:dyDescent="0.2">
      <c r="E126" s="7"/>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7"/>
      <c r="AN126" s="10"/>
      <c r="AO126" s="10"/>
      <c r="AP126" s="10"/>
      <c r="AQ126" s="7"/>
    </row>
    <row r="127" spans="5:43" ht="11.25" customHeight="1" x14ac:dyDescent="0.2">
      <c r="E127" s="7"/>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7"/>
      <c r="AN127" s="10"/>
      <c r="AO127" s="10"/>
      <c r="AP127" s="10"/>
      <c r="AQ127" s="7"/>
    </row>
    <row r="128" spans="5:43" x14ac:dyDescent="0.2">
      <c r="E128" s="7"/>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7"/>
      <c r="AN128" s="394"/>
      <c r="AO128" s="394"/>
      <c r="AP128" s="394"/>
      <c r="AQ128" s="7"/>
    </row>
    <row r="129" spans="5:43" x14ac:dyDescent="0.2">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row>
    <row r="130" spans="5:43" x14ac:dyDescent="0.2">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row>
    <row r="131" spans="5:43" x14ac:dyDescent="0.2">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row>
    <row r="132" spans="5:43" x14ac:dyDescent="0.2">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row>
    <row r="133" spans="5:43" x14ac:dyDescent="0.2">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row>
    <row r="134" spans="5:43" x14ac:dyDescent="0.2">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row>
    <row r="135" spans="5:43" x14ac:dyDescent="0.2">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row>
    <row r="136" spans="5:43" x14ac:dyDescent="0.2">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row>
    <row r="137" spans="5:43" x14ac:dyDescent="0.2">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row>
    <row r="138" spans="5:43" x14ac:dyDescent="0.2">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2" t="s">
        <v>28</v>
      </c>
      <c r="AN138" s="207">
        <v>2</v>
      </c>
      <c r="AO138" s="207"/>
      <c r="AP138" s="12" t="s">
        <v>28</v>
      </c>
      <c r="AQ138" s="13"/>
    </row>
    <row r="139" spans="5:43" x14ac:dyDescent="0.2">
      <c r="E139" s="217" t="str">
        <f>UPPER($Y$28)</f>
        <v>ПТ ЛОМБАРД "МЕРКУРІЙ"</v>
      </c>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row>
    <row r="140" spans="5:43" x14ac:dyDescent="0.2">
      <c r="E140" s="399" t="s">
        <v>622</v>
      </c>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00"/>
      <c r="AJ140" s="400"/>
      <c r="AK140" s="400"/>
      <c r="AL140" s="400"/>
      <c r="AM140" s="400"/>
      <c r="AN140" s="400"/>
      <c r="AO140" s="400"/>
      <c r="AP140" s="400"/>
      <c r="AQ140" s="400"/>
    </row>
    <row r="141" spans="5:43" x14ac:dyDescent="0.2">
      <c r="E141" s="399"/>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row>
    <row r="142" spans="5:43" x14ac:dyDescent="0.2">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row>
    <row r="143" spans="5:43" x14ac:dyDescent="0.2">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row>
    <row r="144" spans="5:43" ht="12.75" customHeight="1" x14ac:dyDescent="0.2">
      <c r="E144" s="7"/>
      <c r="F144" s="211" t="s">
        <v>593</v>
      </c>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row>
    <row r="145" spans="5:43" x14ac:dyDescent="0.2">
      <c r="E145" s="7"/>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row>
    <row r="146" spans="5:43" x14ac:dyDescent="0.2">
      <c r="E146" s="7"/>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row>
    <row r="147" spans="5:43" x14ac:dyDescent="0.2">
      <c r="E147" s="7"/>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row>
    <row r="148" spans="5:43" x14ac:dyDescent="0.2">
      <c r="E148" s="7"/>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row>
    <row r="149" spans="5:43" x14ac:dyDescent="0.2">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row>
    <row r="150" spans="5:43" ht="12.75" customHeight="1" x14ac:dyDescent="0.2">
      <c r="E150" s="7"/>
      <c r="F150" s="193" t="s">
        <v>29</v>
      </c>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row>
    <row r="151" spans="5:43" x14ac:dyDescent="0.2">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row>
    <row r="152" spans="5:43" x14ac:dyDescent="0.2">
      <c r="E152" s="7"/>
      <c r="F152" s="393" t="s">
        <v>30</v>
      </c>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2"/>
      <c r="AP152" s="232"/>
      <c r="AQ152" s="232"/>
    </row>
    <row r="153" spans="5:43" x14ac:dyDescent="0.2">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row>
    <row r="154" spans="5:43" x14ac:dyDescent="0.2">
      <c r="E154" s="7"/>
      <c r="F154" s="393" t="s">
        <v>31</v>
      </c>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row>
    <row r="155" spans="5:43" x14ac:dyDescent="0.2">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row>
    <row r="156" spans="5:43" ht="12.75" customHeight="1" x14ac:dyDescent="0.2">
      <c r="E156" s="7"/>
      <c r="F156" s="396" t="s">
        <v>32</v>
      </c>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row>
    <row r="157" spans="5:43" x14ac:dyDescent="0.2">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row>
    <row r="158" spans="5:43" ht="12.75" customHeight="1" x14ac:dyDescent="0.2">
      <c r="E158" s="7"/>
      <c r="F158" s="396" t="s">
        <v>33</v>
      </c>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row>
    <row r="159" spans="5:43" x14ac:dyDescent="0.2">
      <c r="E159" s="7"/>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row>
    <row r="160" spans="5:43" x14ac:dyDescent="0.2">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row>
    <row r="161" spans="5:43" x14ac:dyDescent="0.2">
      <c r="E161" s="7"/>
      <c r="F161" s="402" t="s">
        <v>34</v>
      </c>
      <c r="G161" s="403"/>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C161" s="403"/>
      <c r="AD161" s="403"/>
      <c r="AE161" s="403"/>
      <c r="AF161" s="403"/>
      <c r="AG161" s="403"/>
      <c r="AH161" s="403"/>
      <c r="AI161" s="403"/>
      <c r="AJ161" s="403"/>
      <c r="AK161" s="403"/>
      <c r="AL161" s="403"/>
      <c r="AM161" s="403"/>
      <c r="AN161" s="403"/>
      <c r="AO161" s="403"/>
      <c r="AP161" s="403"/>
      <c r="AQ161" s="403"/>
    </row>
    <row r="162" spans="5:43" ht="12.75" customHeight="1" x14ac:dyDescent="0.2">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row>
    <row r="163" spans="5:43" x14ac:dyDescent="0.2">
      <c r="E163" s="7"/>
      <c r="F163" s="396" t="s">
        <v>35</v>
      </c>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row>
    <row r="164" spans="5:43" ht="12.75" customHeight="1" x14ac:dyDescent="0.2">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row>
    <row r="165" spans="5:43" x14ac:dyDescent="0.2">
      <c r="E165" s="7"/>
      <c r="F165" s="396" t="s">
        <v>36</v>
      </c>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row>
    <row r="166" spans="5:43" x14ac:dyDescent="0.2">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row>
    <row r="167" spans="5:43" ht="12.75" customHeight="1" x14ac:dyDescent="0.2">
      <c r="E167" s="7"/>
      <c r="F167" s="396" t="s">
        <v>37</v>
      </c>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row>
    <row r="168" spans="5:43" ht="12.75" customHeight="1" x14ac:dyDescent="0.2">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row>
    <row r="169" spans="5:43" x14ac:dyDescent="0.2">
      <c r="E169" s="7"/>
      <c r="F169" s="193" t="s">
        <v>38</v>
      </c>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row>
    <row r="170" spans="5:43" x14ac:dyDescent="0.2">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row>
    <row r="171" spans="5:43" ht="12.75" customHeight="1" x14ac:dyDescent="0.2">
      <c r="E171" s="7"/>
      <c r="F171" s="396" t="s">
        <v>39</v>
      </c>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6"/>
      <c r="AL171" s="396"/>
      <c r="AM171" s="396"/>
      <c r="AN171" s="396"/>
      <c r="AO171" s="396"/>
      <c r="AP171" s="396"/>
      <c r="AQ171" s="396"/>
    </row>
    <row r="172" spans="5:43" ht="12.75" customHeight="1" x14ac:dyDescent="0.2">
      <c r="E172" s="7"/>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row>
    <row r="173" spans="5:43" x14ac:dyDescent="0.2">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row>
    <row r="174" spans="5:43" ht="12.75" customHeight="1" x14ac:dyDescent="0.2">
      <c r="E174" s="7"/>
      <c r="F174" s="396" t="s">
        <v>40</v>
      </c>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row>
    <row r="175" spans="5:43" x14ac:dyDescent="0.2">
      <c r="E175" s="7"/>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row>
    <row r="176" spans="5:43" ht="12.75" customHeight="1" x14ac:dyDescent="0.2">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row>
    <row r="177" spans="5:43" x14ac:dyDescent="0.2">
      <c r="E177" s="7"/>
      <c r="F177" s="396" t="s">
        <v>41</v>
      </c>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row>
    <row r="178" spans="5:43" x14ac:dyDescent="0.2">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row>
    <row r="179" spans="5:43" ht="12.75" customHeight="1" x14ac:dyDescent="0.2">
      <c r="E179" s="7"/>
      <c r="F179" s="396" t="s">
        <v>42</v>
      </c>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row>
    <row r="180" spans="5:43" x14ac:dyDescent="0.2">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row>
    <row r="181" spans="5:43" ht="12.75" customHeight="1" x14ac:dyDescent="0.2">
      <c r="E181" s="7"/>
      <c r="F181" s="245" t="s">
        <v>594</v>
      </c>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row>
    <row r="182" spans="5:43" x14ac:dyDescent="0.2">
      <c r="E182" s="7"/>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row>
    <row r="183" spans="5:43" x14ac:dyDescent="0.2">
      <c r="E183" s="7"/>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row>
    <row r="184" spans="5:43" x14ac:dyDescent="0.2">
      <c r="E184" s="7"/>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row>
    <row r="185" spans="5:43" x14ac:dyDescent="0.2">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row>
    <row r="186" spans="5:43" x14ac:dyDescent="0.2">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row>
    <row r="187" spans="5:43" x14ac:dyDescent="0.2">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row>
    <row r="188" spans="5:43" x14ac:dyDescent="0.2">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row>
    <row r="189" spans="5:43" x14ac:dyDescent="0.2">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row>
    <row r="190" spans="5:43" x14ac:dyDescent="0.2">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row>
    <row r="191" spans="5:43" x14ac:dyDescent="0.2">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row>
    <row r="192" spans="5:43" x14ac:dyDescent="0.2">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row>
    <row r="193" spans="5:59" x14ac:dyDescent="0.2">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row>
    <row r="194" spans="5:59" x14ac:dyDescent="0.2">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row>
    <row r="195" spans="5:59" x14ac:dyDescent="0.2">
      <c r="E195" s="7"/>
      <c r="F195" s="232" t="s">
        <v>43</v>
      </c>
      <c r="G195" s="232"/>
      <c r="H195" s="232"/>
      <c r="I195" s="232"/>
      <c r="J195" s="232"/>
      <c r="K195" s="232"/>
      <c r="L195" s="232"/>
      <c r="M195" s="232"/>
      <c r="N195" s="232"/>
      <c r="O195" s="232"/>
      <c r="P195" s="232"/>
      <c r="Q195" s="232"/>
      <c r="R195" s="232"/>
      <c r="S195" s="232"/>
      <c r="T195" s="232"/>
      <c r="U195" s="232"/>
      <c r="V195" s="232"/>
      <c r="W195" s="232"/>
      <c r="X195" s="7"/>
      <c r="Y195" s="7"/>
      <c r="Z195" s="7"/>
      <c r="AA195" s="7"/>
      <c r="AB195" s="7"/>
      <c r="AC195" s="7"/>
      <c r="AD195" s="7"/>
      <c r="AE195" s="7"/>
      <c r="AF195" s="7"/>
      <c r="AG195" s="7"/>
      <c r="AH195" s="7"/>
      <c r="AI195" s="7"/>
      <c r="AJ195" s="7"/>
      <c r="AK195" s="7"/>
      <c r="AL195" s="7"/>
      <c r="AM195" s="7"/>
      <c r="AN195" s="7"/>
      <c r="AO195" s="7"/>
      <c r="AP195" s="7"/>
      <c r="AQ195" s="7"/>
    </row>
    <row r="196" spans="5:59" x14ac:dyDescent="0.2">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row>
    <row r="197" spans="5:59" x14ac:dyDescent="0.2">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row>
    <row r="198" spans="5:59" x14ac:dyDescent="0.2">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row>
    <row r="199" spans="5:59" x14ac:dyDescent="0.2">
      <c r="E199" s="7"/>
      <c r="F199" s="352"/>
      <c r="G199" s="352"/>
      <c r="H199" s="352"/>
      <c r="I199" s="352"/>
      <c r="J199" s="352"/>
      <c r="K199" s="352"/>
      <c r="L199" s="352"/>
      <c r="M199" s="352"/>
      <c r="N199" s="352"/>
      <c r="O199" s="352"/>
      <c r="P199" s="352"/>
      <c r="Q199" s="352"/>
      <c r="Z199" s="352"/>
      <c r="AA199" s="352"/>
      <c r="AB199" s="352"/>
      <c r="AC199" s="352"/>
      <c r="AD199" s="352"/>
      <c r="AE199" s="352"/>
      <c r="AF199" s="352"/>
      <c r="AG199" s="352"/>
      <c r="AH199" s="352"/>
      <c r="AI199" s="352"/>
      <c r="AJ199" s="352"/>
      <c r="AK199" s="352"/>
      <c r="AL199" s="7"/>
      <c r="AM199" s="7"/>
      <c r="AN199" s="7"/>
      <c r="AO199" s="7"/>
      <c r="AP199" s="7"/>
      <c r="AQ199" s="7"/>
    </row>
    <row r="200" spans="5:59" x14ac:dyDescent="0.2">
      <c r="E200" s="7"/>
      <c r="F200" s="354" t="s">
        <v>44</v>
      </c>
      <c r="G200" s="354"/>
      <c r="H200" s="354"/>
      <c r="I200" s="354"/>
      <c r="J200" s="354"/>
      <c r="K200" s="354"/>
      <c r="L200" s="354"/>
      <c r="M200" s="354"/>
      <c r="N200" s="354"/>
      <c r="O200" s="354"/>
      <c r="P200" s="354"/>
      <c r="Q200" s="354"/>
      <c r="Z200" s="353" t="s">
        <v>45</v>
      </c>
      <c r="AA200" s="353"/>
      <c r="AB200" s="353"/>
      <c r="AC200" s="353"/>
      <c r="AD200" s="353"/>
      <c r="AE200" s="353"/>
      <c r="AF200" s="353"/>
      <c r="AG200" s="353"/>
      <c r="AH200" s="353"/>
      <c r="AI200" s="353"/>
      <c r="AJ200" s="353"/>
      <c r="AK200" s="353"/>
      <c r="AL200" s="7"/>
      <c r="AM200" s="7"/>
      <c r="AN200" s="7"/>
      <c r="AO200" s="7"/>
      <c r="AP200" s="7"/>
      <c r="AQ200" s="7"/>
    </row>
    <row r="201" spans="5:59" x14ac:dyDescent="0.2">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row>
    <row r="202" spans="5:59" x14ac:dyDescent="0.2">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row>
    <row r="203" spans="5:59" x14ac:dyDescent="0.2">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row>
    <row r="204" spans="5:59" x14ac:dyDescent="0.2">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row>
    <row r="205" spans="5:59" x14ac:dyDescent="0.2">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row>
    <row r="206" spans="5:59" x14ac:dyDescent="0.2">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2" t="s">
        <v>28</v>
      </c>
      <c r="AN206" s="207">
        <f>AN138+1</f>
        <v>3</v>
      </c>
      <c r="AO206" s="207"/>
      <c r="AP206" s="12" t="s">
        <v>28</v>
      </c>
      <c r="AQ206" s="13"/>
    </row>
    <row r="207" spans="5:59" x14ac:dyDescent="0.2">
      <c r="E207" s="397" t="str">
        <f>UPPER($Y$28)</f>
        <v>ПТ ЛОМБАРД "МЕРКУРІЙ"</v>
      </c>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397"/>
      <c r="AM207" s="397"/>
      <c r="AN207" s="397"/>
      <c r="AO207" s="397"/>
      <c r="AP207" s="397"/>
      <c r="AQ207" s="397"/>
      <c r="AR207" s="4"/>
      <c r="AS207" s="4"/>
      <c r="AT207" s="4"/>
      <c r="AU207" s="4"/>
      <c r="AV207" s="4"/>
      <c r="AW207" s="4"/>
      <c r="AX207" s="4"/>
      <c r="AY207" s="4"/>
      <c r="AZ207" s="4"/>
      <c r="BA207" s="4"/>
      <c r="BB207" s="4"/>
      <c r="BC207" s="4"/>
      <c r="BD207" s="4"/>
      <c r="BE207" s="4"/>
      <c r="BF207" s="4"/>
      <c r="BG207" s="4"/>
    </row>
    <row r="208" spans="5:59" x14ac:dyDescent="0.2">
      <c r="E208" s="405" t="str">
        <f>UPPER($F$76)</f>
        <v>ЗВІТ ПРО ФІНАНСОВЕ ПОЛОЖЕННЯ</v>
      </c>
      <c r="F208" s="405"/>
      <c r="G208" s="405"/>
      <c r="H208" s="405"/>
      <c r="I208" s="405"/>
      <c r="J208" s="405"/>
      <c r="K208" s="405"/>
      <c r="L208" s="405"/>
      <c r="M208" s="405"/>
      <c r="N208" s="405"/>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5"/>
      <c r="AR208" s="4"/>
      <c r="AS208" s="4"/>
      <c r="AT208" s="4"/>
      <c r="AU208" s="4"/>
      <c r="AV208" s="4"/>
      <c r="AW208" s="4"/>
      <c r="AX208" s="4"/>
      <c r="AY208" s="4"/>
      <c r="AZ208" s="4"/>
      <c r="BA208" s="4"/>
      <c r="BB208" s="4"/>
      <c r="BC208" s="4"/>
      <c r="BD208" s="4"/>
      <c r="BE208" s="4"/>
      <c r="BF208" s="4"/>
      <c r="BG208" s="4"/>
    </row>
    <row r="209" spans="1:59" x14ac:dyDescent="0.2">
      <c r="E209" s="404" t="s">
        <v>595</v>
      </c>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
      <c r="AS209" s="4"/>
      <c r="AT209" s="4"/>
      <c r="AU209" s="4"/>
      <c r="AV209" s="4"/>
      <c r="AW209" s="4"/>
      <c r="AX209" s="4"/>
      <c r="AY209" s="4"/>
      <c r="AZ209" s="4"/>
      <c r="BA209" s="4"/>
      <c r="BB209" s="4"/>
      <c r="BC209" s="4"/>
      <c r="BD209" s="4"/>
      <c r="BE209" s="4"/>
      <c r="BF209" s="4"/>
      <c r="BG209" s="4"/>
    </row>
    <row r="210" spans="1:59" x14ac:dyDescent="0.2">
      <c r="E210" s="227" t="s">
        <v>46</v>
      </c>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4"/>
      <c r="AS210" s="4"/>
      <c r="AT210" s="4"/>
      <c r="AU210" s="4"/>
      <c r="AV210" s="4"/>
      <c r="AW210" s="4"/>
      <c r="AX210" s="4"/>
      <c r="AY210" s="4"/>
      <c r="AZ210" s="4"/>
      <c r="BA210" s="4"/>
      <c r="BB210" s="4"/>
      <c r="BC210" s="4"/>
      <c r="BD210" s="4"/>
      <c r="BE210" s="4"/>
      <c r="BF210" s="4"/>
      <c r="BG210" s="4"/>
    </row>
    <row r="211" spans="1:59" x14ac:dyDescent="0.2">
      <c r="AR211" s="4"/>
      <c r="AS211" s="4"/>
      <c r="AT211" s="4"/>
      <c r="AU211" s="4"/>
      <c r="AV211" s="4"/>
      <c r="AW211" s="4"/>
      <c r="AX211" s="4"/>
      <c r="AY211" s="4"/>
      <c r="AZ211" s="4"/>
      <c r="BA211" s="4"/>
      <c r="BB211" s="4"/>
      <c r="BC211" s="4"/>
      <c r="BD211" s="4"/>
      <c r="BE211" s="4"/>
      <c r="BF211" s="4"/>
      <c r="BG211" s="4"/>
    </row>
    <row r="212" spans="1:59" ht="12.75" customHeight="1" x14ac:dyDescent="0.2">
      <c r="C212" s="1"/>
      <c r="W212" s="398" t="s">
        <v>47</v>
      </c>
      <c r="X212" s="398"/>
      <c r="Y212" s="398"/>
      <c r="AA212" s="215" t="s">
        <v>596</v>
      </c>
      <c r="AB212" s="215"/>
      <c r="AC212" s="215"/>
      <c r="AD212" s="215"/>
      <c r="AE212" s="215"/>
      <c r="AG212" s="215" t="s">
        <v>597</v>
      </c>
      <c r="AH212" s="215"/>
      <c r="AI212" s="215"/>
      <c r="AJ212" s="215"/>
      <c r="AK212" s="215"/>
      <c r="AM212" s="215" t="s">
        <v>598</v>
      </c>
      <c r="AN212" s="215"/>
      <c r="AO212" s="215"/>
      <c r="AP212" s="215"/>
      <c r="AQ212" s="215"/>
      <c r="AR212" s="4"/>
      <c r="AS212" s="4"/>
      <c r="AT212" s="4"/>
      <c r="AU212" s="4"/>
      <c r="AV212" s="4"/>
      <c r="AW212" s="4"/>
      <c r="AX212" s="4"/>
      <c r="AY212" s="4"/>
      <c r="AZ212" s="4"/>
      <c r="BA212" s="4"/>
      <c r="BB212" s="4"/>
      <c r="BC212" s="4"/>
      <c r="BD212" s="4"/>
      <c r="BE212" s="4"/>
      <c r="BF212" s="4"/>
      <c r="BG212" s="4"/>
    </row>
    <row r="213" spans="1:59" x14ac:dyDescent="0.2">
      <c r="A213" s="15"/>
      <c r="C213" s="15"/>
      <c r="W213" s="283"/>
      <c r="X213" s="283"/>
      <c r="Y213" s="283"/>
      <c r="AA213" s="194"/>
      <c r="AB213" s="194"/>
      <c r="AC213" s="194"/>
      <c r="AD213" s="194"/>
      <c r="AE213" s="194"/>
      <c r="AG213" s="194"/>
      <c r="AH213" s="194"/>
      <c r="AI213" s="194"/>
      <c r="AJ213" s="194"/>
      <c r="AK213" s="194"/>
      <c r="AM213" s="194"/>
      <c r="AN213" s="194"/>
      <c r="AO213" s="194"/>
      <c r="AP213" s="194"/>
      <c r="AQ213" s="194"/>
      <c r="AR213" s="4"/>
      <c r="AS213" s="4"/>
      <c r="AT213" s="4"/>
      <c r="AU213" s="4"/>
      <c r="AV213" s="4"/>
      <c r="AW213" s="4"/>
      <c r="AX213" s="4"/>
      <c r="AY213" s="4"/>
      <c r="AZ213" s="4"/>
      <c r="BA213" s="4"/>
      <c r="BB213" s="4"/>
      <c r="BC213" s="4"/>
      <c r="BD213" s="4"/>
      <c r="BE213" s="4"/>
      <c r="BF213" s="4"/>
      <c r="BG213" s="4"/>
    </row>
    <row r="214" spans="1:59" x14ac:dyDescent="0.2">
      <c r="F214" s="210" t="s">
        <v>48</v>
      </c>
      <c r="G214" s="210"/>
      <c r="H214" s="210"/>
      <c r="I214" s="210"/>
      <c r="J214" s="210"/>
      <c r="K214" s="210"/>
      <c r="L214" s="210"/>
      <c r="M214" s="210"/>
      <c r="N214" s="210"/>
      <c r="O214" s="210"/>
      <c r="P214" s="210"/>
      <c r="Q214" s="210"/>
      <c r="R214" s="210"/>
      <c r="S214" s="210"/>
      <c r="T214" s="210"/>
      <c r="U214" s="210"/>
      <c r="V214" s="210"/>
      <c r="W214" s="210"/>
      <c r="X214" s="16"/>
      <c r="Y214" s="16"/>
      <c r="Z214" s="16"/>
      <c r="AA214" s="16"/>
      <c r="AB214" s="16"/>
      <c r="AC214" s="16"/>
      <c r="AD214" s="16"/>
      <c r="AE214" s="16"/>
      <c r="AF214" s="16"/>
      <c r="AG214" s="16"/>
      <c r="AH214" s="16"/>
      <c r="AI214" s="16"/>
      <c r="AJ214" s="16"/>
      <c r="AK214" s="16"/>
      <c r="AL214" s="16"/>
      <c r="AM214" s="16"/>
      <c r="AN214" s="16"/>
      <c r="AO214" s="16"/>
      <c r="AP214" s="16"/>
      <c r="AQ214" s="16"/>
      <c r="AR214" s="4"/>
      <c r="AS214" s="4"/>
      <c r="AT214" s="4"/>
      <c r="AU214" s="4"/>
      <c r="AV214" s="4"/>
      <c r="AW214" s="4"/>
      <c r="AX214" s="4"/>
      <c r="AY214" s="4"/>
      <c r="AZ214" s="4"/>
      <c r="BA214" s="4"/>
      <c r="BB214" s="4"/>
      <c r="BC214" s="4"/>
      <c r="BD214" s="4"/>
      <c r="BE214" s="4"/>
      <c r="BF214" s="4"/>
      <c r="BG214" s="4"/>
    </row>
    <row r="215" spans="1:59" ht="15" x14ac:dyDescent="0.25">
      <c r="F215" s="386" t="s">
        <v>49</v>
      </c>
      <c r="G215" s="395"/>
      <c r="H215" s="395"/>
      <c r="I215" s="395"/>
      <c r="J215" s="395"/>
      <c r="K215" s="395"/>
      <c r="L215" s="395"/>
      <c r="M215" s="395"/>
      <c r="N215" s="395"/>
      <c r="O215" s="395"/>
      <c r="P215" s="395"/>
      <c r="Q215" s="395"/>
      <c r="R215" s="395"/>
      <c r="S215" s="395"/>
      <c r="T215" s="395"/>
      <c r="U215" s="395"/>
      <c r="V215" s="395"/>
      <c r="W215" s="353"/>
      <c r="X215" s="353"/>
      <c r="Y215" s="353"/>
      <c r="Z215" s="16"/>
      <c r="AA215" s="16"/>
      <c r="AB215" s="16"/>
      <c r="AC215" s="16"/>
      <c r="AD215" s="16"/>
      <c r="AE215" s="16"/>
      <c r="AF215" s="16"/>
      <c r="AG215" s="16"/>
      <c r="AH215" s="16"/>
      <c r="AI215" s="16"/>
      <c r="AJ215" s="16"/>
      <c r="AK215" s="16"/>
      <c r="AL215" s="16"/>
      <c r="AM215" s="16"/>
      <c r="AN215" s="16"/>
      <c r="AO215" s="16"/>
      <c r="AP215" s="16"/>
      <c r="AQ215" s="16"/>
      <c r="AR215" s="4"/>
      <c r="AS215" s="4"/>
      <c r="AT215" s="4"/>
      <c r="AU215" s="4"/>
      <c r="AV215" s="4"/>
      <c r="AW215" s="4"/>
      <c r="AX215" s="4"/>
      <c r="AY215" s="4"/>
      <c r="AZ215" s="4"/>
      <c r="BA215" s="4"/>
      <c r="BB215" s="4"/>
      <c r="BC215" s="4"/>
      <c r="BD215" s="4"/>
      <c r="BE215" s="4"/>
      <c r="BF215" s="4"/>
      <c r="BG215" s="4"/>
    </row>
    <row r="216" spans="1:59" ht="15" x14ac:dyDescent="0.25">
      <c r="A216" s="17"/>
      <c r="C216" s="17"/>
      <c r="F216" s="287" t="s">
        <v>50</v>
      </c>
      <c r="G216" s="251"/>
      <c r="H216" s="251"/>
      <c r="I216" s="251"/>
      <c r="J216" s="251"/>
      <c r="K216" s="251"/>
      <c r="L216" s="251"/>
      <c r="M216" s="251"/>
      <c r="N216" s="251"/>
      <c r="O216" s="251"/>
      <c r="P216" s="251"/>
      <c r="Q216" s="251"/>
      <c r="R216" s="251"/>
      <c r="S216" s="251"/>
      <c r="T216" s="251"/>
      <c r="U216" s="251"/>
      <c r="V216" s="251"/>
      <c r="W216" s="353" t="str">
        <f>MID(F1329,1,2)</f>
        <v>11</v>
      </c>
      <c r="X216" s="353"/>
      <c r="Y216" s="353"/>
      <c r="AA216" s="250">
        <v>1</v>
      </c>
      <c r="AB216" s="250"/>
      <c r="AC216" s="250"/>
      <c r="AD216" s="250"/>
      <c r="AE216" s="250"/>
      <c r="AG216" s="250">
        <v>47</v>
      </c>
      <c r="AH216" s="250"/>
      <c r="AI216" s="250"/>
      <c r="AJ216" s="250"/>
      <c r="AK216" s="250"/>
      <c r="AM216" s="250">
        <v>46</v>
      </c>
      <c r="AN216" s="250"/>
      <c r="AO216" s="250"/>
      <c r="AP216" s="250"/>
      <c r="AQ216" s="250"/>
      <c r="AR216" s="4">
        <f>AA216-AN1371</f>
        <v>0</v>
      </c>
      <c r="AS216" s="4"/>
      <c r="AT216" s="4"/>
      <c r="AU216" s="3" t="s">
        <v>51</v>
      </c>
      <c r="BA216" s="3" t="s">
        <v>52</v>
      </c>
      <c r="BB216" s="4"/>
      <c r="BC216" s="4"/>
      <c r="BD216" s="4"/>
      <c r="BE216" s="4"/>
      <c r="BF216" s="4"/>
      <c r="BG216" s="4"/>
    </row>
    <row r="217" spans="1:59" ht="15" x14ac:dyDescent="0.25">
      <c r="A217" s="17"/>
      <c r="C217" s="17"/>
      <c r="F217" s="8"/>
      <c r="G217" s="18"/>
      <c r="H217" s="18"/>
      <c r="I217" s="18"/>
      <c r="J217" s="18"/>
      <c r="K217" s="18"/>
      <c r="L217" s="18"/>
      <c r="M217" s="18"/>
      <c r="N217" s="18"/>
      <c r="O217" s="18"/>
      <c r="P217" s="18"/>
      <c r="Q217" s="18"/>
      <c r="R217" s="18"/>
      <c r="S217" s="18"/>
      <c r="T217" s="18"/>
      <c r="U217" s="18"/>
      <c r="V217" s="18"/>
      <c r="W217" s="19"/>
      <c r="X217" s="19"/>
      <c r="Y217" s="19"/>
      <c r="AA217" s="20"/>
      <c r="AB217" s="20"/>
      <c r="AC217" s="20"/>
      <c r="AD217" s="20"/>
      <c r="AE217" s="20"/>
      <c r="AG217" s="350"/>
      <c r="AH217" s="391"/>
      <c r="AI217" s="391"/>
      <c r="AJ217" s="391"/>
      <c r="AK217" s="391"/>
      <c r="AM217" s="20"/>
      <c r="AN217" s="20"/>
      <c r="AO217" s="20"/>
      <c r="AP217" s="20"/>
      <c r="AQ217" s="20"/>
      <c r="AR217" s="4"/>
      <c r="AS217" s="4"/>
      <c r="AT217" s="4"/>
      <c r="BB217" s="4"/>
      <c r="BC217" s="4"/>
      <c r="BD217" s="4"/>
      <c r="BE217" s="4"/>
      <c r="BF217" s="4"/>
      <c r="BG217" s="4"/>
    </row>
    <row r="218" spans="1:59" x14ac:dyDescent="0.2">
      <c r="C218" s="1"/>
      <c r="F218" s="287"/>
      <c r="G218" s="287"/>
      <c r="H218" s="287"/>
      <c r="I218" s="287"/>
      <c r="J218" s="287"/>
      <c r="K218" s="287"/>
      <c r="L218" s="287"/>
      <c r="M218" s="287"/>
      <c r="N218" s="287"/>
      <c r="O218" s="287"/>
      <c r="P218" s="287"/>
      <c r="Q218" s="287"/>
      <c r="R218" s="287"/>
      <c r="S218" s="287"/>
      <c r="T218" s="287"/>
      <c r="U218" s="287"/>
      <c r="V218" s="287"/>
      <c r="W218" s="353"/>
      <c r="X218" s="353"/>
      <c r="Y218" s="353"/>
      <c r="AA218" s="233">
        <f>SUBTOTAL(9,AA216:AE216)</f>
        <v>1</v>
      </c>
      <c r="AB218" s="233"/>
      <c r="AC218" s="233"/>
      <c r="AD218" s="233"/>
      <c r="AE218" s="233"/>
      <c r="AG218" s="233">
        <f>SUBTOTAL(9,AG216:AG217)</f>
        <v>47</v>
      </c>
      <c r="AH218" s="233"/>
      <c r="AI218" s="233"/>
      <c r="AJ218" s="233"/>
      <c r="AK218" s="233"/>
      <c r="AM218" s="233">
        <v>46</v>
      </c>
      <c r="AN218" s="233"/>
      <c r="AO218" s="233"/>
      <c r="AP218" s="233"/>
      <c r="AQ218" s="233"/>
      <c r="AR218" s="4"/>
      <c r="AS218" s="4"/>
      <c r="AT218" s="4"/>
      <c r="BB218" s="4"/>
      <c r="BC218" s="4"/>
      <c r="BD218" s="4"/>
      <c r="BE218" s="4"/>
      <c r="BF218" s="4"/>
      <c r="BG218" s="4"/>
    </row>
    <row r="219" spans="1:59" x14ac:dyDescent="0.2">
      <c r="C219" s="1"/>
      <c r="D219" s="1">
        <f t="shared" ref="D219:D224" si="1">ROUND(AM219,0)</f>
        <v>0</v>
      </c>
      <c r="F219" s="386" t="s">
        <v>53</v>
      </c>
      <c r="G219" s="386"/>
      <c r="H219" s="386"/>
      <c r="I219" s="386"/>
      <c r="J219" s="386"/>
      <c r="K219" s="386"/>
      <c r="L219" s="386"/>
      <c r="M219" s="386"/>
      <c r="N219" s="386"/>
      <c r="O219" s="386"/>
      <c r="P219" s="386"/>
      <c r="Q219" s="386"/>
      <c r="R219" s="386"/>
      <c r="S219" s="386"/>
      <c r="T219" s="386"/>
      <c r="U219" s="386"/>
      <c r="V219" s="386"/>
      <c r="W219" s="353"/>
      <c r="X219" s="353"/>
      <c r="Y219" s="353"/>
      <c r="Z219" s="16"/>
      <c r="AF219" s="16"/>
      <c r="AG219" s="210"/>
      <c r="AH219" s="210"/>
      <c r="AI219" s="210"/>
      <c r="AJ219" s="210"/>
      <c r="AK219" s="210"/>
      <c r="AL219" s="16"/>
      <c r="AM219" s="348"/>
      <c r="AN219" s="348"/>
      <c r="AO219" s="348"/>
      <c r="AP219" s="348"/>
      <c r="AQ219" s="348"/>
      <c r="AR219" s="4"/>
      <c r="AS219" s="4"/>
      <c r="AT219" s="4"/>
      <c r="BB219" s="4"/>
      <c r="BC219" s="4"/>
      <c r="BD219" s="4"/>
      <c r="BE219" s="4"/>
      <c r="BF219" s="4"/>
      <c r="BG219" s="4"/>
    </row>
    <row r="220" spans="1:59" ht="12.75" hidden="1" customHeight="1" outlineLevel="1" x14ac:dyDescent="0.2">
      <c r="C220" s="1"/>
      <c r="D220" s="1">
        <f t="shared" si="1"/>
        <v>0</v>
      </c>
      <c r="F220" s="287" t="s">
        <v>54</v>
      </c>
      <c r="G220" s="287"/>
      <c r="H220" s="287"/>
      <c r="I220" s="287"/>
      <c r="J220" s="287"/>
      <c r="K220" s="287"/>
      <c r="L220" s="287"/>
      <c r="M220" s="287"/>
      <c r="N220" s="287"/>
      <c r="O220" s="287"/>
      <c r="P220" s="287"/>
      <c r="Q220" s="287"/>
      <c r="R220" s="287"/>
      <c r="S220" s="287"/>
      <c r="T220" s="287"/>
      <c r="U220" s="287"/>
      <c r="V220" s="287"/>
      <c r="W220" s="353" t="e">
        <f>MID(#REF!,1,2)</f>
        <v>#REF!</v>
      </c>
      <c r="X220" s="353"/>
      <c r="Y220" s="353"/>
      <c r="AG220" s="250"/>
      <c r="AH220" s="250"/>
      <c r="AI220" s="250"/>
      <c r="AJ220" s="250"/>
      <c r="AK220" s="250"/>
      <c r="AM220" s="250"/>
      <c r="AN220" s="250"/>
      <c r="AO220" s="250"/>
      <c r="AP220" s="250"/>
      <c r="AQ220" s="250"/>
      <c r="AR220" s="4" t="e">
        <f>AA220-#REF!</f>
        <v>#REF!</v>
      </c>
      <c r="AS220" s="4" t="e">
        <f>AG220-#REF!</f>
        <v>#REF!</v>
      </c>
      <c r="AT220" s="4" t="e">
        <f>AM220-#REF!</f>
        <v>#REF!</v>
      </c>
      <c r="AU220" s="3" t="s">
        <v>55</v>
      </c>
      <c r="BB220" s="4"/>
      <c r="BC220" s="4"/>
      <c r="BD220" s="4"/>
      <c r="BE220" s="4"/>
      <c r="BF220" s="4"/>
      <c r="BG220" s="4"/>
    </row>
    <row r="221" spans="1:59" collapsed="1" x14ac:dyDescent="0.2">
      <c r="A221" s="17"/>
      <c r="C221" s="17"/>
      <c r="D221" s="1">
        <f t="shared" si="1"/>
        <v>47</v>
      </c>
      <c r="F221" s="287" t="s">
        <v>56</v>
      </c>
      <c r="G221" s="287"/>
      <c r="H221" s="287"/>
      <c r="I221" s="287"/>
      <c r="J221" s="287"/>
      <c r="K221" s="287"/>
      <c r="L221" s="287"/>
      <c r="M221" s="287"/>
      <c r="N221" s="287"/>
      <c r="O221" s="287"/>
      <c r="P221" s="287"/>
      <c r="Q221" s="287"/>
      <c r="R221" s="287"/>
      <c r="S221" s="287"/>
      <c r="T221" s="287"/>
      <c r="U221" s="287"/>
      <c r="V221" s="287"/>
      <c r="W221" s="353"/>
      <c r="X221" s="353"/>
      <c r="Y221" s="353"/>
      <c r="AA221" s="250"/>
      <c r="AB221" s="250"/>
      <c r="AC221" s="250"/>
      <c r="AD221" s="250"/>
      <c r="AE221" s="250"/>
      <c r="AG221" s="250"/>
      <c r="AH221" s="250"/>
      <c r="AI221" s="250"/>
      <c r="AJ221" s="250"/>
      <c r="AK221" s="250"/>
      <c r="AM221" s="250">
        <v>47</v>
      </c>
      <c r="AN221" s="250"/>
      <c r="AO221" s="250"/>
      <c r="AP221" s="250"/>
      <c r="AQ221" s="250"/>
      <c r="AR221" s="4" t="e">
        <f>AA221-#REF!</f>
        <v>#REF!</v>
      </c>
      <c r="AS221" s="4"/>
      <c r="AT221" s="4"/>
      <c r="AU221" s="3" t="s">
        <v>57</v>
      </c>
      <c r="BB221" s="4"/>
      <c r="BC221" s="4"/>
      <c r="BD221" s="4"/>
      <c r="BE221" s="4"/>
      <c r="BF221" s="4"/>
      <c r="BG221" s="4"/>
    </row>
    <row r="222" spans="1:59" x14ac:dyDescent="0.2">
      <c r="A222" s="17"/>
      <c r="C222" s="17"/>
      <c r="F222" s="392" t="s">
        <v>58</v>
      </c>
      <c r="G222" s="392"/>
      <c r="H222" s="392"/>
      <c r="I222" s="392"/>
      <c r="J222" s="392"/>
      <c r="K222" s="392"/>
      <c r="L222" s="392"/>
      <c r="M222" s="392"/>
      <c r="N222" s="392"/>
      <c r="O222" s="392"/>
      <c r="P222" s="392"/>
      <c r="Q222" s="392"/>
      <c r="R222" s="392"/>
      <c r="S222" s="392"/>
      <c r="T222" s="392"/>
      <c r="U222" s="392"/>
      <c r="V222" s="392"/>
      <c r="W222" s="19"/>
      <c r="X222" s="19"/>
      <c r="Y222" s="19"/>
      <c r="AA222" s="250">
        <v>3</v>
      </c>
      <c r="AB222" s="250"/>
      <c r="AC222" s="250"/>
      <c r="AD222" s="250"/>
      <c r="AE222" s="250"/>
      <c r="AG222" s="20"/>
      <c r="AH222" s="20"/>
      <c r="AI222" s="20"/>
      <c r="AJ222" s="418">
        <v>5</v>
      </c>
      <c r="AK222" s="418"/>
      <c r="AM222" s="250"/>
      <c r="AN222" s="250"/>
      <c r="AO222" s="250"/>
      <c r="AP222" s="250"/>
      <c r="AQ222" s="250"/>
      <c r="AR222" s="4"/>
      <c r="AS222" s="4"/>
      <c r="AT222" s="4"/>
      <c r="BB222" s="4"/>
      <c r="BC222" s="4"/>
      <c r="BD222" s="4"/>
      <c r="BE222" s="4"/>
      <c r="BF222" s="4"/>
      <c r="BG222" s="4"/>
    </row>
    <row r="223" spans="1:59" x14ac:dyDescent="0.2">
      <c r="A223" s="21"/>
      <c r="B223" s="21"/>
      <c r="C223" s="22"/>
      <c r="D223" s="1">
        <f t="shared" si="1"/>
        <v>462</v>
      </c>
      <c r="F223" s="287" t="s">
        <v>59</v>
      </c>
      <c r="G223" s="287"/>
      <c r="H223" s="287"/>
      <c r="I223" s="287"/>
      <c r="J223" s="287"/>
      <c r="K223" s="287"/>
      <c r="L223" s="287"/>
      <c r="M223" s="287"/>
      <c r="N223" s="287"/>
      <c r="O223" s="287"/>
      <c r="P223" s="287"/>
      <c r="Q223" s="287"/>
      <c r="R223" s="287"/>
      <c r="S223" s="287"/>
      <c r="T223" s="287"/>
      <c r="U223" s="287"/>
      <c r="V223" s="287"/>
      <c r="W223" s="353"/>
      <c r="X223" s="353"/>
      <c r="Y223" s="353"/>
      <c r="AA223" s="250">
        <v>595</v>
      </c>
      <c r="AB223" s="250"/>
      <c r="AC223" s="250"/>
      <c r="AD223" s="250"/>
      <c r="AE223" s="250"/>
      <c r="AG223" s="250">
        <v>617</v>
      </c>
      <c r="AH223" s="250"/>
      <c r="AI223" s="250"/>
      <c r="AJ223" s="250"/>
      <c r="AK223" s="250"/>
      <c r="AM223" s="250">
        <v>462</v>
      </c>
      <c r="AN223" s="250"/>
      <c r="AO223" s="250"/>
      <c r="AP223" s="250"/>
      <c r="AQ223" s="250"/>
      <c r="AR223" s="4">
        <f>AA223-AA1399</f>
        <v>0</v>
      </c>
      <c r="AS223" s="4"/>
      <c r="AT223" s="4"/>
      <c r="AU223" s="3" t="s">
        <v>60</v>
      </c>
      <c r="AV223" s="3" t="s">
        <v>61</v>
      </c>
      <c r="AW223" s="3" t="s">
        <v>62</v>
      </c>
      <c r="BB223" s="4"/>
      <c r="BC223" s="4"/>
      <c r="BD223" s="4"/>
      <c r="BE223" s="4"/>
      <c r="BF223" s="4"/>
      <c r="BG223" s="4"/>
    </row>
    <row r="224" spans="1:59" x14ac:dyDescent="0.2">
      <c r="A224" s="17"/>
      <c r="C224" s="17"/>
      <c r="D224" s="1">
        <f t="shared" si="1"/>
        <v>6</v>
      </c>
      <c r="F224" s="287" t="s">
        <v>63</v>
      </c>
      <c r="G224" s="287"/>
      <c r="H224" s="287"/>
      <c r="I224" s="287"/>
      <c r="J224" s="287"/>
      <c r="K224" s="287"/>
      <c r="L224" s="287"/>
      <c r="M224" s="287"/>
      <c r="N224" s="287"/>
      <c r="O224" s="287"/>
      <c r="P224" s="287"/>
      <c r="Q224" s="287"/>
      <c r="R224" s="287"/>
      <c r="S224" s="287"/>
      <c r="T224" s="287"/>
      <c r="U224" s="287"/>
      <c r="V224" s="287"/>
      <c r="W224" s="353"/>
      <c r="X224" s="353"/>
      <c r="Y224" s="353"/>
      <c r="AA224" s="250">
        <v>24</v>
      </c>
      <c r="AB224" s="250"/>
      <c r="AC224" s="250"/>
      <c r="AD224" s="250"/>
      <c r="AE224" s="250"/>
      <c r="AG224" s="250">
        <v>8</v>
      </c>
      <c r="AH224" s="250"/>
      <c r="AI224" s="250"/>
      <c r="AJ224" s="250"/>
      <c r="AK224" s="250"/>
      <c r="AM224" s="250">
        <v>6</v>
      </c>
      <c r="AN224" s="250"/>
      <c r="AO224" s="250"/>
      <c r="AP224" s="250"/>
      <c r="AQ224" s="250"/>
      <c r="AR224" s="4">
        <f>AA224-AA1409</f>
        <v>16</v>
      </c>
      <c r="AS224" s="4"/>
      <c r="AT224" s="4"/>
      <c r="AU224" s="3" t="s">
        <v>64</v>
      </c>
      <c r="BB224" s="4"/>
      <c r="BC224" s="4"/>
      <c r="BD224" s="4"/>
      <c r="BE224" s="4"/>
      <c r="BF224" s="4"/>
      <c r="BG224" s="4"/>
    </row>
    <row r="225" spans="1:59" x14ac:dyDescent="0.2">
      <c r="E225" s="8"/>
      <c r="F225" s="8"/>
      <c r="G225" s="8"/>
      <c r="H225" s="8"/>
      <c r="I225" s="8"/>
      <c r="J225" s="8"/>
      <c r="K225" s="8"/>
      <c r="L225" s="8"/>
      <c r="M225" s="8"/>
      <c r="N225" s="8"/>
      <c r="O225" s="8"/>
      <c r="P225" s="8"/>
      <c r="Q225" s="8"/>
      <c r="R225" s="8"/>
      <c r="S225" s="8"/>
      <c r="T225" s="8"/>
      <c r="U225" s="8"/>
      <c r="V225" s="23"/>
      <c r="W225" s="23"/>
      <c r="X225" s="23"/>
      <c r="Y225" s="8"/>
      <c r="AA225" s="233">
        <f>SUBTOTAL(9,AA220:AE224)</f>
        <v>622</v>
      </c>
      <c r="AB225" s="233"/>
      <c r="AC225" s="233"/>
      <c r="AD225" s="233"/>
      <c r="AE225" s="233"/>
      <c r="AG225" s="233">
        <f>SUBTOTAL(9,AG220:AK224)</f>
        <v>630</v>
      </c>
      <c r="AH225" s="233"/>
      <c r="AI225" s="233"/>
      <c r="AJ225" s="233"/>
      <c r="AK225" s="233"/>
      <c r="AM225" s="233">
        <f>SUBTOTAL(9,AM221:AM224)</f>
        <v>515</v>
      </c>
      <c r="AN225" s="233"/>
      <c r="AO225" s="233"/>
      <c r="AP225" s="233"/>
      <c r="AQ225" s="233"/>
      <c r="AR225" s="4"/>
      <c r="AS225" s="4"/>
      <c r="AT225" s="4"/>
      <c r="BB225" s="4"/>
      <c r="BC225" s="4"/>
      <c r="BD225" s="4"/>
      <c r="BE225" s="4"/>
      <c r="BF225" s="4"/>
      <c r="BG225" s="4"/>
    </row>
    <row r="226" spans="1:59" ht="13.5" thickBot="1" x14ac:dyDescent="0.25">
      <c r="F226" s="386" t="s">
        <v>65</v>
      </c>
      <c r="G226" s="386"/>
      <c r="H226" s="386"/>
      <c r="I226" s="386"/>
      <c r="J226" s="386"/>
      <c r="K226" s="386"/>
      <c r="L226" s="386"/>
      <c r="M226" s="386"/>
      <c r="N226" s="386"/>
      <c r="O226" s="386"/>
      <c r="P226" s="386"/>
      <c r="Q226" s="386"/>
      <c r="R226" s="386"/>
      <c r="S226" s="386"/>
      <c r="T226" s="386"/>
      <c r="U226" s="386"/>
      <c r="V226" s="386"/>
      <c r="W226" s="353"/>
      <c r="X226" s="353"/>
      <c r="Y226" s="353"/>
      <c r="AA226" s="390">
        <f>AA218+AA225</f>
        <v>623</v>
      </c>
      <c r="AB226" s="390"/>
      <c r="AC226" s="390"/>
      <c r="AD226" s="390"/>
      <c r="AE226" s="390"/>
      <c r="AG226" s="390">
        <f>AG218+AG225</f>
        <v>677</v>
      </c>
      <c r="AH226" s="390"/>
      <c r="AI226" s="390"/>
      <c r="AJ226" s="390"/>
      <c r="AK226" s="390"/>
      <c r="AL226" s="16"/>
      <c r="AM226" s="390">
        <f>AM218+AM225</f>
        <v>561</v>
      </c>
      <c r="AN226" s="390"/>
      <c r="AO226" s="390"/>
      <c r="AP226" s="390"/>
      <c r="AQ226" s="390"/>
    </row>
    <row r="227" spans="1:59" ht="13.5" thickTop="1" x14ac:dyDescent="0.2">
      <c r="F227" s="287"/>
      <c r="G227" s="287"/>
      <c r="H227" s="287"/>
      <c r="I227" s="287"/>
      <c r="J227" s="287"/>
      <c r="K227" s="287"/>
      <c r="L227" s="287"/>
      <c r="M227" s="287"/>
      <c r="N227" s="287"/>
      <c r="O227" s="287"/>
      <c r="P227" s="287"/>
      <c r="Q227" s="287"/>
      <c r="R227" s="287"/>
      <c r="S227" s="287"/>
      <c r="T227" s="287"/>
      <c r="U227" s="287"/>
      <c r="V227" s="287"/>
      <c r="W227" s="353"/>
      <c r="X227" s="353"/>
      <c r="Y227" s="353"/>
      <c r="AM227" s="24"/>
      <c r="AN227" s="24"/>
      <c r="AO227" s="24"/>
      <c r="AP227" s="24"/>
      <c r="AQ227" s="24"/>
    </row>
    <row r="228" spans="1:59" ht="12.75" customHeight="1" x14ac:dyDescent="0.2">
      <c r="F228" s="386" t="s">
        <v>66</v>
      </c>
      <c r="G228" s="386"/>
      <c r="H228" s="386"/>
      <c r="I228" s="386"/>
      <c r="J228" s="386"/>
      <c r="K228" s="386"/>
      <c r="L228" s="386"/>
      <c r="M228" s="386"/>
      <c r="N228" s="386"/>
      <c r="O228" s="386"/>
      <c r="P228" s="386"/>
      <c r="Q228" s="386"/>
      <c r="R228" s="386"/>
      <c r="S228" s="386"/>
      <c r="T228" s="386"/>
      <c r="U228" s="386"/>
      <c r="V228" s="386"/>
      <c r="W228" s="353"/>
      <c r="X228" s="353"/>
      <c r="Y228" s="353"/>
      <c r="AG228" s="24"/>
      <c r="AH228" s="24"/>
      <c r="AI228" s="24"/>
      <c r="AJ228" s="24"/>
      <c r="AK228" s="24"/>
      <c r="AM228" s="24"/>
      <c r="AN228" s="24"/>
      <c r="AO228" s="24"/>
      <c r="AP228" s="24"/>
      <c r="AQ228" s="24"/>
    </row>
    <row r="229" spans="1:59" ht="12.75" customHeight="1" x14ac:dyDescent="0.2">
      <c r="F229" s="386" t="s">
        <v>67</v>
      </c>
      <c r="G229" s="386"/>
      <c r="H229" s="386"/>
      <c r="I229" s="386"/>
      <c r="J229" s="386"/>
      <c r="K229" s="386"/>
      <c r="L229" s="386"/>
      <c r="M229" s="386"/>
      <c r="N229" s="386"/>
      <c r="O229" s="386"/>
      <c r="P229" s="386"/>
      <c r="Q229" s="386"/>
      <c r="R229" s="386"/>
      <c r="S229" s="386"/>
      <c r="T229" s="386"/>
      <c r="U229" s="386"/>
      <c r="V229" s="386"/>
      <c r="W229" s="185"/>
      <c r="X229" s="185"/>
      <c r="Y229" s="185"/>
      <c r="AG229" s="24"/>
      <c r="AH229" s="24"/>
      <c r="AI229" s="24"/>
      <c r="AJ229" s="24"/>
      <c r="AK229" s="24"/>
      <c r="AM229" s="24"/>
      <c r="AN229" s="24"/>
      <c r="AO229" s="24"/>
      <c r="AP229" s="24"/>
      <c r="AQ229" s="24"/>
    </row>
    <row r="230" spans="1:59" x14ac:dyDescent="0.2">
      <c r="F230" s="287" t="s">
        <v>68</v>
      </c>
      <c r="G230" s="287"/>
      <c r="H230" s="287"/>
      <c r="I230" s="287"/>
      <c r="J230" s="287"/>
      <c r="K230" s="287"/>
      <c r="L230" s="287"/>
      <c r="M230" s="287"/>
      <c r="N230" s="287"/>
      <c r="O230" s="287"/>
      <c r="P230" s="287"/>
      <c r="Q230" s="287"/>
      <c r="R230" s="287"/>
      <c r="S230" s="287"/>
      <c r="T230" s="287"/>
      <c r="U230" s="287"/>
      <c r="V230" s="287"/>
      <c r="W230" s="353">
        <v>17</v>
      </c>
      <c r="X230" s="353"/>
      <c r="Y230" s="353"/>
      <c r="AA230" s="250">
        <v>930</v>
      </c>
      <c r="AB230" s="250"/>
      <c r="AC230" s="250"/>
      <c r="AD230" s="250"/>
      <c r="AE230" s="250"/>
      <c r="AG230" s="250">
        <v>289</v>
      </c>
      <c r="AH230" s="250"/>
      <c r="AI230" s="250"/>
      <c r="AJ230" s="250"/>
      <c r="AK230" s="250"/>
      <c r="AM230" s="250">
        <v>289</v>
      </c>
      <c r="AN230" s="250"/>
      <c r="AO230" s="250"/>
      <c r="AP230" s="250"/>
      <c r="AQ230" s="250"/>
      <c r="AR230" s="25">
        <f>AA230-AF1430</f>
        <v>0</v>
      </c>
      <c r="AS230" s="25"/>
      <c r="AT230" s="25"/>
      <c r="AU230" s="3" t="s">
        <v>69</v>
      </c>
    </row>
    <row r="231" spans="1:59" x14ac:dyDescent="0.2">
      <c r="E231" s="26"/>
      <c r="F231" s="297" t="s">
        <v>70</v>
      </c>
      <c r="G231" s="297"/>
      <c r="H231" s="297"/>
      <c r="I231" s="297"/>
      <c r="J231" s="297"/>
      <c r="K231" s="297"/>
      <c r="L231" s="297"/>
      <c r="M231" s="297"/>
      <c r="N231" s="297"/>
      <c r="O231" s="297"/>
      <c r="P231" s="297"/>
      <c r="Q231" s="297"/>
      <c r="R231" s="297"/>
      <c r="S231" s="297"/>
      <c r="T231" s="297"/>
      <c r="U231" s="297"/>
      <c r="V231" s="297"/>
      <c r="W231" s="354"/>
      <c r="X231" s="354"/>
      <c r="Y231" s="354"/>
      <c r="Z231" s="26"/>
      <c r="AA231" s="231">
        <v>-583</v>
      </c>
      <c r="AB231" s="231"/>
      <c r="AC231" s="231"/>
      <c r="AD231" s="231"/>
      <c r="AE231" s="231"/>
      <c r="AF231" s="26"/>
      <c r="AG231" s="250"/>
      <c r="AH231" s="250"/>
      <c r="AI231" s="250"/>
      <c r="AJ231" s="250"/>
      <c r="AK231" s="250"/>
      <c r="AL231" s="26"/>
      <c r="AM231" s="231"/>
      <c r="AN231" s="231"/>
      <c r="AO231" s="231"/>
      <c r="AP231" s="231"/>
      <c r="AQ231" s="231"/>
      <c r="AR231" s="25">
        <f>AA231-Y366</f>
        <v>-583</v>
      </c>
      <c r="AS231" s="25"/>
      <c r="AT231" s="25"/>
      <c r="AU231" s="3" t="s">
        <v>71</v>
      </c>
    </row>
    <row r="232" spans="1:59" x14ac:dyDescent="0.2">
      <c r="E232" s="26"/>
      <c r="F232" s="297" t="s">
        <v>72</v>
      </c>
      <c r="G232" s="297"/>
      <c r="H232" s="297"/>
      <c r="I232" s="297"/>
      <c r="J232" s="297"/>
      <c r="K232" s="297"/>
      <c r="L232" s="297"/>
      <c r="M232" s="297"/>
      <c r="N232" s="297"/>
      <c r="O232" s="297"/>
      <c r="P232" s="297"/>
      <c r="Q232" s="297"/>
      <c r="R232" s="297"/>
      <c r="S232" s="297"/>
      <c r="T232" s="297"/>
      <c r="U232" s="297"/>
      <c r="V232" s="297"/>
      <c r="W232" s="354"/>
      <c r="X232" s="354"/>
      <c r="Y232" s="354"/>
      <c r="Z232" s="26"/>
      <c r="AA232" s="231">
        <v>126</v>
      </c>
      <c r="AB232" s="231"/>
      <c r="AC232" s="231"/>
      <c r="AD232" s="231"/>
      <c r="AE232" s="231"/>
      <c r="AF232" s="26"/>
      <c r="AG232" s="250">
        <v>102</v>
      </c>
      <c r="AH232" s="250"/>
      <c r="AI232" s="250"/>
      <c r="AJ232" s="250"/>
      <c r="AK232" s="250"/>
      <c r="AL232" s="26"/>
      <c r="AM232" s="231">
        <v>92</v>
      </c>
      <c r="AN232" s="231"/>
      <c r="AO232" s="231"/>
      <c r="AP232" s="231"/>
      <c r="AQ232" s="231"/>
      <c r="AR232" s="25">
        <f>AA232-AE366</f>
        <v>90</v>
      </c>
      <c r="AS232" s="25"/>
      <c r="AT232" s="25"/>
      <c r="AU232" s="3" t="s">
        <v>73</v>
      </c>
    </row>
    <row r="233" spans="1:59" ht="15" customHeight="1" x14ac:dyDescent="0.2">
      <c r="E233" s="26"/>
      <c r="F233" s="389" t="s">
        <v>586</v>
      </c>
      <c r="G233" s="389"/>
      <c r="H233" s="389"/>
      <c r="I233" s="389"/>
      <c r="J233" s="389"/>
      <c r="K233" s="389"/>
      <c r="L233" s="389"/>
      <c r="M233" s="389"/>
      <c r="N233" s="389"/>
      <c r="O233" s="389"/>
      <c r="P233" s="389"/>
      <c r="Q233" s="389"/>
      <c r="R233" s="389"/>
      <c r="S233" s="389"/>
      <c r="T233" s="389"/>
      <c r="U233" s="389"/>
      <c r="V233" s="389"/>
      <c r="W233" s="170"/>
      <c r="X233" s="170"/>
      <c r="Y233" s="170"/>
      <c r="Z233" s="26"/>
      <c r="AA233" s="231">
        <v>36</v>
      </c>
      <c r="AB233" s="231"/>
      <c r="AC233" s="231"/>
      <c r="AD233" s="231"/>
      <c r="AE233" s="231"/>
      <c r="AF233" s="26"/>
      <c r="AG233" s="250">
        <v>36</v>
      </c>
      <c r="AH233" s="250"/>
      <c r="AI233" s="250"/>
      <c r="AJ233" s="250"/>
      <c r="AK233" s="250"/>
      <c r="AL233" s="26"/>
      <c r="AM233" s="29"/>
      <c r="AN233" s="29"/>
      <c r="AO233" s="29"/>
      <c r="AP233" s="231">
        <v>36</v>
      </c>
      <c r="AQ233" s="231"/>
      <c r="AR233" s="25"/>
      <c r="AS233" s="25"/>
      <c r="AT233" s="25"/>
    </row>
    <row r="234" spans="1:59" x14ac:dyDescent="0.2">
      <c r="E234" s="26"/>
      <c r="F234" s="389" t="s">
        <v>587</v>
      </c>
      <c r="G234" s="389"/>
      <c r="H234" s="389"/>
      <c r="I234" s="389"/>
      <c r="J234" s="389"/>
      <c r="K234" s="389"/>
      <c r="L234" s="389"/>
      <c r="M234" s="389"/>
      <c r="N234" s="389"/>
      <c r="O234" s="389"/>
      <c r="P234" s="389"/>
      <c r="Q234" s="389"/>
      <c r="R234" s="389"/>
      <c r="S234" s="389"/>
      <c r="T234" s="389"/>
      <c r="U234" s="389"/>
      <c r="V234" s="389"/>
      <c r="W234" s="170"/>
      <c r="X234" s="170"/>
      <c r="Y234" s="170"/>
      <c r="Z234" s="26"/>
      <c r="AA234" s="350">
        <v>5</v>
      </c>
      <c r="AB234" s="350"/>
      <c r="AC234" s="350"/>
      <c r="AD234" s="350"/>
      <c r="AE234" s="350"/>
      <c r="AF234" s="26"/>
      <c r="AG234" s="250">
        <v>5</v>
      </c>
      <c r="AH234" s="250"/>
      <c r="AI234" s="250"/>
      <c r="AJ234" s="250"/>
      <c r="AK234" s="250"/>
      <c r="AL234" s="26"/>
      <c r="AM234" s="29"/>
      <c r="AN234" s="29"/>
      <c r="AO234" s="29"/>
      <c r="AP234" s="29"/>
      <c r="AQ234" s="29">
        <v>5</v>
      </c>
      <c r="AR234" s="25"/>
      <c r="AS234" s="25"/>
      <c r="AT234" s="25"/>
    </row>
    <row r="235" spans="1:59" x14ac:dyDescent="0.2">
      <c r="F235" s="287"/>
      <c r="G235" s="287"/>
      <c r="H235" s="287"/>
      <c r="I235" s="287"/>
      <c r="J235" s="287"/>
      <c r="K235" s="287"/>
      <c r="L235" s="287"/>
      <c r="M235" s="287"/>
      <c r="N235" s="287"/>
      <c r="O235" s="287"/>
      <c r="P235" s="287"/>
      <c r="Q235" s="287"/>
      <c r="R235" s="287"/>
      <c r="S235" s="287"/>
      <c r="T235" s="287"/>
      <c r="U235" s="287"/>
      <c r="V235" s="287"/>
      <c r="W235" s="353"/>
      <c r="X235" s="353"/>
      <c r="Y235" s="353"/>
      <c r="AA235" s="233">
        <f>SUM(AA230:AE234)</f>
        <v>514</v>
      </c>
      <c r="AB235" s="233"/>
      <c r="AC235" s="233"/>
      <c r="AD235" s="233"/>
      <c r="AE235" s="233"/>
      <c r="AG235" s="233">
        <f>SUM(AG230:AK234)</f>
        <v>432</v>
      </c>
      <c r="AH235" s="233"/>
      <c r="AI235" s="233"/>
      <c r="AJ235" s="233"/>
      <c r="AK235" s="233"/>
      <c r="AL235" s="16"/>
      <c r="AM235" s="233">
        <f>SUM(AM230:AQ234)</f>
        <v>422</v>
      </c>
      <c r="AN235" s="233"/>
      <c r="AO235" s="233"/>
      <c r="AP235" s="233"/>
      <c r="AQ235" s="233"/>
    </row>
    <row r="236" spans="1:59" x14ac:dyDescent="0.2">
      <c r="F236" s="386" t="s">
        <v>74</v>
      </c>
      <c r="G236" s="386"/>
      <c r="H236" s="386"/>
      <c r="I236" s="386"/>
      <c r="J236" s="386"/>
      <c r="K236" s="386"/>
      <c r="L236" s="386"/>
      <c r="M236" s="386"/>
      <c r="N236" s="386"/>
      <c r="O236" s="386"/>
      <c r="P236" s="386"/>
      <c r="Q236" s="386"/>
      <c r="R236" s="386"/>
      <c r="S236" s="386"/>
      <c r="T236" s="386"/>
      <c r="U236" s="386"/>
      <c r="V236" s="386"/>
      <c r="W236" s="353"/>
      <c r="X236" s="353"/>
      <c r="Y236" s="353"/>
      <c r="AG236" s="27"/>
      <c r="AH236" s="27"/>
      <c r="AI236" s="27"/>
      <c r="AJ236" s="27"/>
      <c r="AK236" s="27"/>
      <c r="AL236" s="16"/>
    </row>
    <row r="237" spans="1:59" x14ac:dyDescent="0.2">
      <c r="A237" s="21"/>
      <c r="B237" s="21"/>
      <c r="C237" s="22"/>
      <c r="D237" s="28"/>
      <c r="F237" s="287" t="s">
        <v>75</v>
      </c>
      <c r="G237" s="287"/>
      <c r="H237" s="287"/>
      <c r="I237" s="287"/>
      <c r="J237" s="287"/>
      <c r="K237" s="287"/>
      <c r="L237" s="287"/>
      <c r="M237" s="287"/>
      <c r="N237" s="287"/>
      <c r="O237" s="287"/>
      <c r="P237" s="287"/>
      <c r="Q237" s="287"/>
      <c r="R237" s="287"/>
      <c r="S237" s="287"/>
      <c r="T237" s="287"/>
      <c r="U237" s="287"/>
      <c r="V237" s="287"/>
      <c r="W237" s="353"/>
      <c r="X237" s="353"/>
      <c r="Y237" s="353"/>
      <c r="AA237" s="231"/>
      <c r="AB237" s="231"/>
      <c r="AC237" s="231"/>
      <c r="AD237" s="231"/>
      <c r="AE237" s="231"/>
      <c r="AG237" s="250"/>
      <c r="AH237" s="250"/>
      <c r="AI237" s="250"/>
      <c r="AJ237" s="250"/>
      <c r="AK237" s="250"/>
      <c r="AM237" s="231">
        <v>4</v>
      </c>
      <c r="AN237" s="231"/>
      <c r="AO237" s="231"/>
      <c r="AP237" s="231"/>
      <c r="AQ237" s="231"/>
      <c r="AR237" s="25" t="e">
        <f>AA237-#REF!</f>
        <v>#REF!</v>
      </c>
      <c r="AS237" s="25"/>
      <c r="AT237" s="25"/>
      <c r="AU237" s="3" t="s">
        <v>76</v>
      </c>
      <c r="AV237" s="3" t="s">
        <v>77</v>
      </c>
    </row>
    <row r="238" spans="1:59" ht="12.75" hidden="1" customHeight="1" outlineLevel="1" x14ac:dyDescent="0.2">
      <c r="A238" s="17"/>
      <c r="C238" s="17"/>
      <c r="F238" s="287" t="s">
        <v>78</v>
      </c>
      <c r="G238" s="287"/>
      <c r="H238" s="287"/>
      <c r="I238" s="287"/>
      <c r="J238" s="287"/>
      <c r="K238" s="287"/>
      <c r="L238" s="287"/>
      <c r="M238" s="287"/>
      <c r="N238" s="287"/>
      <c r="O238" s="287"/>
      <c r="P238" s="287"/>
      <c r="Q238" s="287"/>
      <c r="R238" s="287"/>
      <c r="S238" s="287"/>
      <c r="T238" s="287"/>
      <c r="U238" s="287"/>
      <c r="V238" s="287"/>
      <c r="W238" s="353" t="e">
        <f>MID(#REF!,1,2)</f>
        <v>#REF!</v>
      </c>
      <c r="X238" s="353"/>
      <c r="Y238" s="353"/>
      <c r="AA238" s="233">
        <v>0</v>
      </c>
      <c r="AB238" s="233"/>
      <c r="AC238" s="233"/>
      <c r="AD238" s="233"/>
      <c r="AE238" s="233"/>
      <c r="AG238" s="233">
        <v>2</v>
      </c>
      <c r="AH238" s="233"/>
      <c r="AI238" s="233"/>
      <c r="AJ238" s="233"/>
      <c r="AK238" s="233"/>
      <c r="AM238" s="233">
        <v>0</v>
      </c>
      <c r="AN238" s="233"/>
      <c r="AO238" s="233"/>
      <c r="AP238" s="233"/>
      <c r="AQ238" s="233"/>
      <c r="AR238" s="25" t="e">
        <f>AA238-#REF!-#REF!</f>
        <v>#REF!</v>
      </c>
      <c r="AS238" s="25" t="e">
        <f>AG238-#REF!-#REF!</f>
        <v>#REF!</v>
      </c>
      <c r="AT238" s="25" t="e">
        <f>AM238-#REF!-#REF!</f>
        <v>#REF!</v>
      </c>
      <c r="AU238" s="3" t="s">
        <v>79</v>
      </c>
    </row>
    <row r="239" spans="1:59" collapsed="1" x14ac:dyDescent="0.2">
      <c r="F239" s="287"/>
      <c r="G239" s="287"/>
      <c r="H239" s="287"/>
      <c r="I239" s="287"/>
      <c r="J239" s="287"/>
      <c r="K239" s="287"/>
      <c r="L239" s="287"/>
      <c r="M239" s="287"/>
      <c r="N239" s="287"/>
      <c r="O239" s="287"/>
      <c r="P239" s="287"/>
      <c r="Q239" s="287"/>
      <c r="R239" s="287"/>
      <c r="S239" s="287"/>
      <c r="T239" s="287"/>
      <c r="U239" s="287"/>
      <c r="V239" s="287"/>
      <c r="W239" s="353"/>
      <c r="X239" s="353"/>
      <c r="Y239" s="353"/>
      <c r="AA239" s="233">
        <f>SUBTOTAL(9,AA237:AE238)</f>
        <v>0</v>
      </c>
      <c r="AB239" s="233"/>
      <c r="AC239" s="233"/>
      <c r="AD239" s="233"/>
      <c r="AE239" s="233"/>
      <c r="AG239" s="233">
        <f>SUBTOTAL(9,AG237:AK238)</f>
        <v>0</v>
      </c>
      <c r="AH239" s="233"/>
      <c r="AI239" s="233"/>
      <c r="AJ239" s="233"/>
      <c r="AK239" s="233"/>
      <c r="AL239" s="16"/>
      <c r="AM239" s="233">
        <f>SUBTOTAL(9,AM237:AQ238)</f>
        <v>4</v>
      </c>
      <c r="AN239" s="233"/>
      <c r="AO239" s="233"/>
      <c r="AP239" s="233"/>
      <c r="AQ239" s="233"/>
    </row>
    <row r="240" spans="1:59" x14ac:dyDescent="0.2">
      <c r="F240" s="386" t="s">
        <v>80</v>
      </c>
      <c r="G240" s="386"/>
      <c r="H240" s="386"/>
      <c r="I240" s="386"/>
      <c r="J240" s="386"/>
      <c r="K240" s="386"/>
      <c r="L240" s="386"/>
      <c r="M240" s="386"/>
      <c r="N240" s="386"/>
      <c r="O240" s="386"/>
      <c r="P240" s="386"/>
      <c r="Q240" s="386"/>
      <c r="R240" s="386"/>
      <c r="S240" s="386"/>
      <c r="T240" s="386"/>
      <c r="U240" s="386"/>
      <c r="V240" s="386"/>
      <c r="W240" s="353"/>
      <c r="X240" s="353"/>
      <c r="Y240" s="353"/>
      <c r="AM240" s="24"/>
      <c r="AN240" s="24"/>
      <c r="AO240" s="24"/>
      <c r="AP240" s="24"/>
      <c r="AQ240" s="24"/>
    </row>
    <row r="241" spans="1:51" x14ac:dyDescent="0.2">
      <c r="A241" s="17"/>
      <c r="C241" s="17"/>
      <c r="F241" s="287" t="s">
        <v>81</v>
      </c>
      <c r="G241" s="287"/>
      <c r="H241" s="287"/>
      <c r="I241" s="287"/>
      <c r="J241" s="287"/>
      <c r="K241" s="287"/>
      <c r="L241" s="287"/>
      <c r="M241" s="287"/>
      <c r="N241" s="287"/>
      <c r="O241" s="287"/>
      <c r="P241" s="287"/>
      <c r="Q241" s="287"/>
      <c r="R241" s="287"/>
      <c r="S241" s="287"/>
      <c r="T241" s="287"/>
      <c r="U241" s="287"/>
      <c r="V241" s="287"/>
      <c r="W241" s="353"/>
      <c r="X241" s="353"/>
      <c r="Y241" s="353"/>
      <c r="AA241" s="231"/>
      <c r="AB241" s="231"/>
      <c r="AC241" s="231"/>
      <c r="AD241" s="231"/>
      <c r="AE241" s="231"/>
      <c r="AG241" s="250"/>
      <c r="AH241" s="250"/>
      <c r="AI241" s="250"/>
      <c r="AJ241" s="250"/>
      <c r="AK241" s="250"/>
      <c r="AM241" s="231"/>
      <c r="AN241" s="231"/>
      <c r="AO241" s="231"/>
      <c r="AP241" s="231"/>
      <c r="AQ241" s="231"/>
      <c r="AR241" s="25">
        <f>AA241-AA1459</f>
        <v>0</v>
      </c>
      <c r="AS241" s="25"/>
      <c r="AT241" s="25"/>
      <c r="AX241" s="3" t="s">
        <v>82</v>
      </c>
      <c r="AY241" s="3" t="s">
        <v>83</v>
      </c>
    </row>
    <row r="242" spans="1:51" x14ac:dyDescent="0.2">
      <c r="A242" s="17"/>
      <c r="C242" s="17"/>
      <c r="D242" s="28"/>
      <c r="E242" s="26"/>
      <c r="F242" s="297" t="s">
        <v>84</v>
      </c>
      <c r="G242" s="297"/>
      <c r="H242" s="297"/>
      <c r="I242" s="297"/>
      <c r="J242" s="297"/>
      <c r="K242" s="297"/>
      <c r="L242" s="297"/>
      <c r="M242" s="297"/>
      <c r="N242" s="297"/>
      <c r="O242" s="297"/>
      <c r="P242" s="297"/>
      <c r="Q242" s="297"/>
      <c r="R242" s="297"/>
      <c r="S242" s="297"/>
      <c r="T242" s="297"/>
      <c r="U242" s="297"/>
      <c r="V242" s="297"/>
      <c r="W242" s="354"/>
      <c r="X242" s="354"/>
      <c r="Y242" s="354"/>
      <c r="Z242" s="26"/>
      <c r="AA242" s="231"/>
      <c r="AB242" s="231"/>
      <c r="AC242" s="231"/>
      <c r="AD242" s="231"/>
      <c r="AE242" s="231"/>
      <c r="AF242" s="26"/>
      <c r="AG242" s="250"/>
      <c r="AH242" s="250"/>
      <c r="AI242" s="250"/>
      <c r="AJ242" s="250"/>
      <c r="AK242" s="250"/>
      <c r="AL242" s="26"/>
      <c r="AM242" s="231"/>
      <c r="AN242" s="231"/>
      <c r="AO242" s="231"/>
      <c r="AP242" s="231"/>
      <c r="AQ242" s="231"/>
      <c r="AR242" s="25" t="e">
        <f>AA242+#REF!-#REF!</f>
        <v>#REF!</v>
      </c>
      <c r="AS242" s="25"/>
      <c r="AT242" s="25"/>
      <c r="AU242" s="3" t="s">
        <v>85</v>
      </c>
      <c r="AX242" s="3" t="s">
        <v>86</v>
      </c>
    </row>
    <row r="243" spans="1:51" x14ac:dyDescent="0.2">
      <c r="A243" s="17"/>
      <c r="C243" s="17"/>
      <c r="F243" s="287" t="s">
        <v>87</v>
      </c>
      <c r="G243" s="287"/>
      <c r="H243" s="287"/>
      <c r="I243" s="287"/>
      <c r="J243" s="287"/>
      <c r="K243" s="287"/>
      <c r="L243" s="287"/>
      <c r="M243" s="287"/>
      <c r="N243" s="287"/>
      <c r="O243" s="287"/>
      <c r="P243" s="287"/>
      <c r="Q243" s="287"/>
      <c r="R243" s="287"/>
      <c r="S243" s="287"/>
      <c r="T243" s="287"/>
      <c r="U243" s="287"/>
      <c r="V243" s="287"/>
      <c r="W243" s="353" t="str">
        <f>MID(F1496,1,2)</f>
        <v>15</v>
      </c>
      <c r="X243" s="353"/>
      <c r="Y243" s="353"/>
      <c r="AA243" s="231">
        <v>81</v>
      </c>
      <c r="AB243" s="231"/>
      <c r="AC243" s="231"/>
      <c r="AD243" s="231"/>
      <c r="AE243" s="231"/>
      <c r="AG243" s="250">
        <v>235</v>
      </c>
      <c r="AH243" s="250"/>
      <c r="AI243" s="250"/>
      <c r="AJ243" s="250"/>
      <c r="AK243" s="250"/>
      <c r="AM243" s="231">
        <v>54</v>
      </c>
      <c r="AN243" s="231"/>
      <c r="AO243" s="231"/>
      <c r="AP243" s="231"/>
      <c r="AQ243" s="231"/>
      <c r="AR243" s="25">
        <f>AA243-AA1504</f>
        <v>0</v>
      </c>
      <c r="AS243" s="25"/>
      <c r="AT243" s="25"/>
      <c r="AX243" s="3" t="s">
        <v>88</v>
      </c>
    </row>
    <row r="244" spans="1:51" x14ac:dyDescent="0.2">
      <c r="A244" s="17"/>
      <c r="C244" s="17"/>
      <c r="F244" s="349" t="s">
        <v>89</v>
      </c>
      <c r="G244" s="288"/>
      <c r="H244" s="288"/>
      <c r="I244" s="288"/>
      <c r="J244" s="288"/>
      <c r="K244" s="288"/>
      <c r="L244" s="288"/>
      <c r="M244" s="288"/>
      <c r="N244" s="288"/>
      <c r="O244" s="288"/>
      <c r="P244" s="288"/>
      <c r="Q244" s="288"/>
      <c r="R244" s="288"/>
      <c r="S244" s="288"/>
      <c r="T244" s="288"/>
      <c r="U244" s="288"/>
      <c r="V244" s="288"/>
      <c r="W244" s="185"/>
      <c r="X244" s="185"/>
      <c r="Y244" s="185"/>
      <c r="AA244" s="29"/>
      <c r="AB244" s="29"/>
      <c r="AC244" s="29"/>
      <c r="AD244" s="29"/>
      <c r="AE244" s="29"/>
      <c r="AG244" s="20"/>
      <c r="AH244" s="20"/>
      <c r="AI244" s="20"/>
      <c r="AJ244" s="20"/>
      <c r="AK244" s="20"/>
      <c r="AM244" s="29"/>
      <c r="AN244" s="29"/>
      <c r="AO244" s="29"/>
      <c r="AP244" s="29"/>
      <c r="AQ244" s="29"/>
      <c r="AR244" s="25"/>
      <c r="AS244" s="25"/>
      <c r="AT244" s="25"/>
    </row>
    <row r="245" spans="1:51" x14ac:dyDescent="0.2">
      <c r="A245" s="17"/>
      <c r="C245" s="17"/>
      <c r="F245" s="288"/>
      <c r="G245" s="288"/>
      <c r="H245" s="288"/>
      <c r="I245" s="288"/>
      <c r="J245" s="288"/>
      <c r="K245" s="288"/>
      <c r="L245" s="288"/>
      <c r="M245" s="288"/>
      <c r="N245" s="288"/>
      <c r="O245" s="288"/>
      <c r="P245" s="288"/>
      <c r="Q245" s="288"/>
      <c r="R245" s="288"/>
      <c r="S245" s="288"/>
      <c r="T245" s="288"/>
      <c r="U245" s="288"/>
      <c r="V245" s="288"/>
      <c r="W245" s="353" t="str">
        <f>MID(F1507,1,2)</f>
        <v>16</v>
      </c>
      <c r="X245" s="353"/>
      <c r="Y245" s="353"/>
      <c r="AA245" s="231">
        <v>28</v>
      </c>
      <c r="AB245" s="231"/>
      <c r="AC245" s="231"/>
      <c r="AD245" s="231"/>
      <c r="AE245" s="231"/>
      <c r="AG245" s="250">
        <v>10</v>
      </c>
      <c r="AH245" s="250"/>
      <c r="AI245" s="250"/>
      <c r="AJ245" s="250"/>
      <c r="AK245" s="250"/>
      <c r="AM245" s="231">
        <v>81</v>
      </c>
      <c r="AN245" s="231"/>
      <c r="AO245" s="231"/>
      <c r="AP245" s="231"/>
      <c r="AQ245" s="231"/>
      <c r="AR245" s="25">
        <f>AA245-AA1516</f>
        <v>131</v>
      </c>
      <c r="AS245" s="25"/>
      <c r="AT245" s="25"/>
      <c r="AU245" s="3" t="s">
        <v>90</v>
      </c>
      <c r="AV245" s="3" t="s">
        <v>91</v>
      </c>
      <c r="AX245" s="3" t="s">
        <v>92</v>
      </c>
    </row>
    <row r="246" spans="1:51" ht="12" customHeight="1" x14ac:dyDescent="0.2">
      <c r="F246" s="287"/>
      <c r="G246" s="287"/>
      <c r="H246" s="287"/>
      <c r="I246" s="287"/>
      <c r="J246" s="287"/>
      <c r="K246" s="287"/>
      <c r="L246" s="287"/>
      <c r="M246" s="287"/>
      <c r="N246" s="287"/>
      <c r="O246" s="287"/>
      <c r="P246" s="287"/>
      <c r="Q246" s="287"/>
      <c r="R246" s="287"/>
      <c r="S246" s="287"/>
      <c r="T246" s="287"/>
      <c r="U246" s="287"/>
      <c r="V246" s="287"/>
      <c r="W246" s="353"/>
      <c r="X246" s="353"/>
      <c r="Y246" s="353"/>
      <c r="AA246" s="388">
        <f>SUBTOTAL(9,AA241:AE245)</f>
        <v>109</v>
      </c>
      <c r="AB246" s="388"/>
      <c r="AC246" s="388"/>
      <c r="AD246" s="388"/>
      <c r="AE246" s="388"/>
      <c r="AF246" s="16"/>
      <c r="AG246" s="388">
        <f>SUBTOTAL(9,AG242:AG245)</f>
        <v>245</v>
      </c>
      <c r="AH246" s="388"/>
      <c r="AI246" s="388"/>
      <c r="AJ246" s="388"/>
      <c r="AK246" s="388"/>
      <c r="AL246" s="30"/>
      <c r="AM246" s="388">
        <f>SUBTOTAL(9,AM241:AQ245)</f>
        <v>135</v>
      </c>
      <c r="AN246" s="388"/>
      <c r="AO246" s="388"/>
      <c r="AP246" s="388"/>
      <c r="AQ246" s="388"/>
    </row>
    <row r="247" spans="1:51" ht="13.5" thickBot="1" x14ac:dyDescent="0.25">
      <c r="F247" s="386" t="s">
        <v>93</v>
      </c>
      <c r="G247" s="386"/>
      <c r="H247" s="386"/>
      <c r="I247" s="386"/>
      <c r="J247" s="386"/>
      <c r="K247" s="386"/>
      <c r="L247" s="386"/>
      <c r="M247" s="386"/>
      <c r="N247" s="386"/>
      <c r="O247" s="386"/>
      <c r="P247" s="386"/>
      <c r="Q247" s="386"/>
      <c r="R247" s="386"/>
      <c r="S247" s="386"/>
      <c r="T247" s="386"/>
      <c r="U247" s="386"/>
      <c r="V247" s="386"/>
      <c r="W247" s="353"/>
      <c r="X247" s="353"/>
      <c r="Y247" s="353"/>
      <c r="AA247" s="390">
        <f>AA235+AA239+AA246</f>
        <v>623</v>
      </c>
      <c r="AB247" s="390"/>
      <c r="AC247" s="390"/>
      <c r="AD247" s="390"/>
      <c r="AE247" s="390"/>
      <c r="AG247" s="390">
        <f>AG235+AG239+AG246</f>
        <v>677</v>
      </c>
      <c r="AH247" s="390"/>
      <c r="AI247" s="390"/>
      <c r="AJ247" s="390"/>
      <c r="AK247" s="390"/>
      <c r="AL247" s="16"/>
      <c r="AM247" s="390">
        <f>AM235+AM239+AM246</f>
        <v>561</v>
      </c>
      <c r="AN247" s="390"/>
      <c r="AO247" s="390"/>
      <c r="AP247" s="390"/>
      <c r="AQ247" s="390"/>
      <c r="AR247" s="25">
        <f>AM247-AM226</f>
        <v>0</v>
      </c>
    </row>
    <row r="248" spans="1:51" ht="13.5" thickTop="1" x14ac:dyDescent="0.2">
      <c r="AC248" s="232"/>
      <c r="AD248" s="232"/>
      <c r="AE248" s="232"/>
      <c r="AG248" s="232"/>
      <c r="AH248" s="232"/>
      <c r="AI248" s="232"/>
      <c r="AJ248" s="232"/>
      <c r="AK248" s="232"/>
      <c r="AM248" s="348"/>
      <c r="AN248" s="348"/>
      <c r="AO248" s="348"/>
      <c r="AP248" s="348"/>
      <c r="AQ248" s="348"/>
    </row>
    <row r="249" spans="1:51" x14ac:dyDescent="0.2">
      <c r="AA249" s="387"/>
      <c r="AB249" s="232"/>
      <c r="AC249" s="232"/>
      <c r="AD249" s="232"/>
      <c r="AE249" s="232"/>
      <c r="AG249" s="387"/>
      <c r="AH249" s="232"/>
      <c r="AI249" s="232"/>
      <c r="AJ249" s="232"/>
      <c r="AK249" s="232"/>
      <c r="AM249" s="387"/>
      <c r="AN249" s="232"/>
      <c r="AO249" s="232"/>
      <c r="AP249" s="232"/>
      <c r="AQ249" s="232"/>
    </row>
    <row r="250" spans="1:51" x14ac:dyDescent="0.2">
      <c r="AC250" s="232"/>
      <c r="AD250" s="232"/>
      <c r="AE250" s="232"/>
      <c r="AG250" s="232"/>
      <c r="AH250" s="232"/>
      <c r="AI250" s="232"/>
      <c r="AJ250" s="232"/>
      <c r="AK250" s="232"/>
      <c r="AM250" s="348"/>
      <c r="AN250" s="348"/>
      <c r="AO250" s="348"/>
      <c r="AP250" s="348"/>
      <c r="AQ250" s="348"/>
    </row>
    <row r="251" spans="1:51" x14ac:dyDescent="0.2">
      <c r="AC251" s="232"/>
      <c r="AD251" s="232"/>
      <c r="AE251" s="232"/>
      <c r="AG251" s="232"/>
      <c r="AH251" s="232"/>
      <c r="AI251" s="232"/>
      <c r="AJ251" s="232"/>
      <c r="AK251" s="232"/>
      <c r="AM251" s="348"/>
      <c r="AN251" s="348"/>
      <c r="AO251" s="348"/>
      <c r="AP251" s="348"/>
      <c r="AQ251" s="348"/>
    </row>
    <row r="252" spans="1:51" x14ac:dyDescent="0.2">
      <c r="AC252" s="232"/>
      <c r="AD252" s="232"/>
      <c r="AE252" s="232"/>
      <c r="AG252" s="232"/>
      <c r="AH252" s="232"/>
      <c r="AI252" s="232"/>
      <c r="AJ252" s="232"/>
      <c r="AK252" s="232"/>
      <c r="AM252" s="348"/>
      <c r="AN252" s="348"/>
      <c r="AO252" s="348"/>
      <c r="AP252" s="348"/>
      <c r="AQ252" s="348"/>
    </row>
    <row r="253" spans="1:51" x14ac:dyDescent="0.2">
      <c r="AM253" s="24"/>
      <c r="AN253" s="24"/>
      <c r="AO253" s="24"/>
      <c r="AP253" s="24"/>
      <c r="AQ253" s="24"/>
    </row>
    <row r="254" spans="1:51" x14ac:dyDescent="0.2">
      <c r="AM254" s="24"/>
      <c r="AN254" s="24"/>
      <c r="AO254" s="24"/>
      <c r="AP254" s="24"/>
      <c r="AQ254" s="24"/>
    </row>
    <row r="255" spans="1:51" x14ac:dyDescent="0.2">
      <c r="AM255" s="24"/>
      <c r="AN255" s="24"/>
      <c r="AO255" s="24"/>
      <c r="AP255" s="24"/>
      <c r="AQ255" s="24"/>
    </row>
    <row r="256" spans="1:51" x14ac:dyDescent="0.2">
      <c r="AM256" s="24"/>
      <c r="AN256" s="24"/>
      <c r="AO256" s="24"/>
      <c r="AP256" s="24"/>
      <c r="AQ256" s="24"/>
    </row>
    <row r="257" spans="5:43" x14ac:dyDescent="0.2">
      <c r="AM257" s="24"/>
      <c r="AN257" s="24"/>
      <c r="AO257" s="24"/>
      <c r="AP257" s="24"/>
      <c r="AQ257" s="24"/>
    </row>
    <row r="258" spans="5:43" x14ac:dyDescent="0.2">
      <c r="AM258" s="24"/>
      <c r="AN258" s="24"/>
      <c r="AO258" s="24"/>
      <c r="AP258" s="24"/>
      <c r="AQ258" s="24"/>
    </row>
    <row r="259" spans="5:43" x14ac:dyDescent="0.2">
      <c r="AM259" s="24"/>
      <c r="AN259" s="24"/>
      <c r="AO259" s="24"/>
      <c r="AP259" s="24"/>
      <c r="AQ259" s="24"/>
    </row>
    <row r="260" spans="5:43" x14ac:dyDescent="0.2">
      <c r="AM260" s="24"/>
      <c r="AN260" s="24"/>
      <c r="AO260" s="24"/>
      <c r="AP260" s="24"/>
      <c r="AQ260" s="24"/>
    </row>
    <row r="261" spans="5:43" x14ac:dyDescent="0.2">
      <c r="AM261" s="24"/>
      <c r="AN261" s="24"/>
      <c r="AO261" s="24"/>
      <c r="AP261" s="24"/>
      <c r="AQ261" s="24"/>
    </row>
    <row r="262" spans="5:43" x14ac:dyDescent="0.2">
      <c r="AM262" s="24"/>
      <c r="AN262" s="24"/>
      <c r="AO262" s="24"/>
      <c r="AP262" s="24"/>
      <c r="AQ262" s="24"/>
    </row>
    <row r="263" spans="5:43" x14ac:dyDescent="0.2">
      <c r="AM263" s="24"/>
      <c r="AN263" s="24"/>
      <c r="AO263" s="24"/>
      <c r="AP263" s="24"/>
      <c r="AQ263" s="24"/>
    </row>
    <row r="264" spans="5:43" x14ac:dyDescent="0.2">
      <c r="AM264" s="24"/>
      <c r="AN264" s="24"/>
      <c r="AO264" s="24"/>
      <c r="AP264" s="24"/>
      <c r="AQ264" s="24"/>
    </row>
    <row r="265" spans="5:43" x14ac:dyDescent="0.2">
      <c r="AC265" s="232"/>
      <c r="AD265" s="232"/>
      <c r="AE265" s="232"/>
      <c r="AG265" s="232"/>
      <c r="AH265" s="232"/>
      <c r="AI265" s="232"/>
      <c r="AJ265" s="232"/>
      <c r="AK265" s="232"/>
      <c r="AM265" s="348"/>
      <c r="AN265" s="348"/>
      <c r="AO265" s="348"/>
      <c r="AP265" s="348"/>
      <c r="AQ265" s="348"/>
    </row>
    <row r="266" spans="5:43" x14ac:dyDescent="0.2">
      <c r="E266" s="7"/>
      <c r="F266" s="232" t="s">
        <v>43</v>
      </c>
      <c r="G266" s="232"/>
      <c r="H266" s="232"/>
      <c r="I266" s="232"/>
      <c r="J266" s="232"/>
      <c r="K266" s="232"/>
      <c r="L266" s="232"/>
      <c r="M266" s="232"/>
      <c r="N266" s="232"/>
      <c r="O266" s="232"/>
      <c r="P266" s="232"/>
      <c r="Q266" s="232"/>
      <c r="R266" s="232"/>
      <c r="S266" s="232"/>
      <c r="T266" s="232"/>
      <c r="U266" s="232"/>
      <c r="V266" s="232"/>
      <c r="W266" s="232"/>
      <c r="X266" s="7"/>
      <c r="Y266" s="7"/>
      <c r="Z266" s="7"/>
      <c r="AA266" s="7"/>
      <c r="AB266" s="7"/>
      <c r="AC266" s="7"/>
      <c r="AD266" s="7"/>
      <c r="AE266" s="7"/>
      <c r="AF266" s="7"/>
      <c r="AG266" s="7"/>
      <c r="AH266" s="7"/>
      <c r="AI266" s="7"/>
      <c r="AJ266" s="7"/>
      <c r="AK266" s="7"/>
      <c r="AL266" s="7"/>
      <c r="AM266" s="7"/>
      <c r="AN266" s="7"/>
      <c r="AO266" s="7"/>
      <c r="AP266" s="7"/>
      <c r="AQ266" s="7"/>
    </row>
    <row r="267" spans="5:43" x14ac:dyDescent="0.2">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row>
    <row r="268" spans="5:43" x14ac:dyDescent="0.2">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row>
    <row r="269" spans="5:43" x14ac:dyDescent="0.2">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row>
    <row r="270" spans="5:43" x14ac:dyDescent="0.2">
      <c r="E270" s="7"/>
      <c r="F270" s="352" t="s">
        <v>44</v>
      </c>
      <c r="G270" s="352"/>
      <c r="H270" s="352"/>
      <c r="I270" s="352"/>
      <c r="J270" s="352"/>
      <c r="K270" s="352"/>
      <c r="L270" s="352"/>
      <c r="M270" s="352"/>
      <c r="N270" s="352"/>
      <c r="O270" s="352"/>
      <c r="P270" s="352"/>
      <c r="Q270" s="352"/>
      <c r="Z270" s="352" t="s">
        <v>45</v>
      </c>
      <c r="AA270" s="352"/>
      <c r="AB270" s="352"/>
      <c r="AC270" s="352"/>
      <c r="AD270" s="352"/>
      <c r="AE270" s="352"/>
      <c r="AF270" s="352"/>
      <c r="AG270" s="352"/>
      <c r="AH270" s="352"/>
      <c r="AI270" s="352"/>
      <c r="AJ270" s="352"/>
      <c r="AK270" s="352"/>
      <c r="AL270" s="7"/>
      <c r="AM270" s="7"/>
      <c r="AN270" s="7"/>
      <c r="AO270" s="7"/>
      <c r="AP270" s="7"/>
      <c r="AQ270" s="7"/>
    </row>
    <row r="271" spans="5:43" x14ac:dyDescent="0.2">
      <c r="E271" s="7"/>
      <c r="F271" s="354"/>
      <c r="G271" s="354"/>
      <c r="H271" s="354"/>
      <c r="I271" s="354"/>
      <c r="J271" s="354"/>
      <c r="K271" s="354"/>
      <c r="L271" s="354"/>
      <c r="M271" s="354"/>
      <c r="N271" s="354"/>
      <c r="O271" s="354"/>
      <c r="P271" s="354"/>
      <c r="Q271" s="354"/>
      <c r="Z271" s="353"/>
      <c r="AA271" s="353"/>
      <c r="AB271" s="353"/>
      <c r="AC271" s="353"/>
      <c r="AD271" s="353"/>
      <c r="AE271" s="353"/>
      <c r="AF271" s="353"/>
      <c r="AG271" s="353"/>
      <c r="AH271" s="353"/>
      <c r="AI271" s="353"/>
      <c r="AJ271" s="353"/>
      <c r="AK271" s="353"/>
      <c r="AL271" s="7"/>
      <c r="AM271" s="7"/>
      <c r="AN271" s="7"/>
      <c r="AO271" s="7"/>
      <c r="AP271" s="7"/>
      <c r="AQ271" s="7"/>
    </row>
    <row r="272" spans="5:43" x14ac:dyDescent="0.2">
      <c r="AC272" s="232"/>
      <c r="AD272" s="232"/>
      <c r="AE272" s="232"/>
      <c r="AG272" s="232"/>
      <c r="AH272" s="232"/>
      <c r="AI272" s="232"/>
      <c r="AJ272" s="232"/>
      <c r="AK272" s="232"/>
      <c r="AM272" s="348"/>
      <c r="AN272" s="348"/>
      <c r="AO272" s="348"/>
      <c r="AP272" s="348"/>
      <c r="AQ272" s="348"/>
    </row>
    <row r="273" spans="1:59" s="4" customFormat="1" ht="12.75" customHeight="1" x14ac:dyDescent="0.2">
      <c r="A273" s="1"/>
      <c r="B273" s="1"/>
      <c r="C273" s="2"/>
      <c r="D273" s="1"/>
      <c r="E273" s="3"/>
      <c r="F273" s="349" t="s">
        <v>269</v>
      </c>
      <c r="G273" s="349"/>
      <c r="H273" s="349"/>
      <c r="I273" s="349"/>
      <c r="J273" s="349"/>
      <c r="K273" s="349"/>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s="349"/>
      <c r="AJ273" s="349"/>
      <c r="AK273" s="349"/>
      <c r="AL273" s="349"/>
      <c r="AM273" s="349"/>
      <c r="AN273" s="349"/>
      <c r="AO273" s="349"/>
      <c r="AP273" s="349"/>
      <c r="AQ273" s="349"/>
      <c r="AR273" s="3"/>
      <c r="AS273" s="3"/>
      <c r="AT273" s="3"/>
      <c r="AU273" s="3"/>
      <c r="AV273" s="3"/>
      <c r="AW273" s="3"/>
      <c r="AX273" s="3"/>
      <c r="AY273" s="3"/>
      <c r="AZ273" s="3"/>
      <c r="BA273" s="3"/>
      <c r="BB273" s="3"/>
      <c r="BC273" s="3"/>
      <c r="BD273" s="3"/>
      <c r="BE273" s="3"/>
      <c r="BF273" s="3"/>
      <c r="BG273" s="3"/>
    </row>
    <row r="274" spans="1:59" s="4" customFormat="1" x14ac:dyDescent="0.2">
      <c r="A274" s="1"/>
      <c r="B274" s="1"/>
      <c r="C274" s="2"/>
      <c r="D274" s="1"/>
      <c r="E274" s="3"/>
      <c r="F274" s="287"/>
      <c r="G274" s="287"/>
      <c r="H274" s="287"/>
      <c r="I274" s="287"/>
      <c r="J274" s="287"/>
      <c r="K274" s="287"/>
      <c r="L274" s="287"/>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87"/>
      <c r="AL274" s="287"/>
      <c r="AM274" s="287"/>
      <c r="AN274" s="287"/>
      <c r="AO274" s="287"/>
      <c r="AP274" s="287"/>
      <c r="AQ274" s="287"/>
      <c r="AR274" s="3"/>
      <c r="AS274" s="3"/>
      <c r="AT274" s="3"/>
      <c r="AU274" s="3"/>
      <c r="AV274" s="3"/>
      <c r="AW274" s="3"/>
      <c r="AX274" s="3"/>
      <c r="AY274" s="3"/>
      <c r="AZ274" s="3"/>
      <c r="BA274" s="3"/>
      <c r="BB274" s="3"/>
      <c r="BC274" s="3"/>
      <c r="BD274" s="3"/>
      <c r="BE274" s="3"/>
      <c r="BF274" s="3"/>
      <c r="BG274" s="3"/>
    </row>
    <row r="275" spans="1:59" s="4" customFormat="1" x14ac:dyDescent="0.2">
      <c r="A275" s="1"/>
      <c r="B275" s="1"/>
      <c r="C275" s="2"/>
      <c r="D275" s="1"/>
      <c r="E275" s="3"/>
      <c r="F275" s="3"/>
      <c r="G275" s="3"/>
      <c r="H275" s="3"/>
      <c r="I275" s="3"/>
      <c r="J275" s="3"/>
      <c r="K275" s="3"/>
      <c r="L275" s="3"/>
      <c r="M275" s="3"/>
      <c r="N275" s="3"/>
      <c r="O275" s="3"/>
      <c r="P275" s="3"/>
      <c r="Q275" s="3"/>
      <c r="R275" s="3"/>
      <c r="S275" s="3"/>
      <c r="T275" s="3"/>
      <c r="U275" s="3"/>
      <c r="V275" s="3"/>
      <c r="W275" s="3"/>
      <c r="X275" s="3"/>
      <c r="Y275" s="3"/>
      <c r="Z275" s="3"/>
      <c r="AA275" s="3"/>
      <c r="AB275" s="3"/>
      <c r="AC275" s="232"/>
      <c r="AD275" s="232"/>
      <c r="AE275" s="232"/>
      <c r="AF275" s="3"/>
      <c r="AG275" s="232"/>
      <c r="AH275" s="232"/>
      <c r="AI275" s="232"/>
      <c r="AJ275" s="232"/>
      <c r="AK275" s="232"/>
      <c r="AL275" s="3"/>
      <c r="AM275" s="348"/>
      <c r="AN275" s="348"/>
      <c r="AO275" s="348"/>
      <c r="AP275" s="348"/>
      <c r="AQ275" s="348"/>
      <c r="AR275" s="3"/>
      <c r="AS275" s="3"/>
      <c r="AT275" s="3"/>
      <c r="AU275" s="3"/>
      <c r="AV275" s="3"/>
      <c r="AW275" s="3"/>
      <c r="AX275" s="3"/>
      <c r="AY275" s="3"/>
      <c r="AZ275" s="3"/>
      <c r="BA275" s="3"/>
      <c r="BB275" s="3"/>
      <c r="BC275" s="3"/>
      <c r="BD275" s="3"/>
      <c r="BE275" s="3"/>
      <c r="BF275" s="3"/>
      <c r="BG275" s="3"/>
    </row>
    <row r="276" spans="1:59" s="4" customFormat="1" x14ac:dyDescent="0.2">
      <c r="A276" s="1"/>
      <c r="B276" s="1"/>
      <c r="C276" s="2"/>
      <c r="D276" s="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2" t="s">
        <v>28</v>
      </c>
      <c r="AN276" s="207">
        <v>4</v>
      </c>
      <c r="AO276" s="207"/>
      <c r="AP276" s="12" t="s">
        <v>28</v>
      </c>
      <c r="AQ276" s="13"/>
      <c r="AR276" s="3"/>
      <c r="AS276" s="3"/>
      <c r="AT276" s="3"/>
      <c r="AU276" s="3"/>
      <c r="AV276" s="3"/>
      <c r="AW276" s="3"/>
      <c r="AX276" s="3"/>
      <c r="AY276" s="3"/>
      <c r="AZ276" s="3"/>
      <c r="BA276" s="3"/>
      <c r="BB276" s="3"/>
      <c r="BC276" s="3"/>
      <c r="BD276" s="3"/>
      <c r="BE276" s="3"/>
      <c r="BF276" s="3"/>
      <c r="BG276" s="3"/>
    </row>
    <row r="277" spans="1:59" s="4" customFormat="1" x14ac:dyDescent="0.2">
      <c r="A277" s="1"/>
      <c r="B277" s="1"/>
      <c r="C277" s="2"/>
      <c r="D277" s="1"/>
      <c r="E277" s="217" t="str">
        <f>UPPER($Y$28)</f>
        <v>ПТ ЛОМБАРД "МЕРКУРІЙ"</v>
      </c>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3"/>
      <c r="AS277" s="3"/>
      <c r="AT277" s="3"/>
      <c r="AU277" s="3"/>
      <c r="AV277" s="3"/>
      <c r="AW277" s="3"/>
      <c r="AX277" s="3"/>
      <c r="AY277" s="3"/>
      <c r="AZ277" s="3"/>
      <c r="BA277" s="3"/>
      <c r="BB277" s="3"/>
      <c r="BC277" s="3"/>
      <c r="BD277" s="3"/>
      <c r="BE277" s="3"/>
      <c r="BF277" s="3"/>
      <c r="BG277" s="3"/>
    </row>
    <row r="278" spans="1:59" s="4" customFormat="1" x14ac:dyDescent="0.2">
      <c r="A278" s="1"/>
      <c r="B278" s="1"/>
      <c r="C278" s="2"/>
      <c r="D278" s="1"/>
      <c r="E278" s="225" t="str">
        <f>UPPER($F$77)</f>
        <v>ЗВІТ ПРО СУКУПНИЙ ДОХІД</v>
      </c>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c r="AJ278" s="225"/>
      <c r="AK278" s="225"/>
      <c r="AL278" s="225"/>
      <c r="AM278" s="225"/>
      <c r="AN278" s="225"/>
      <c r="AO278" s="225"/>
      <c r="AP278" s="225"/>
      <c r="AQ278" s="225"/>
      <c r="AR278" s="3"/>
      <c r="AS278" s="3"/>
      <c r="AT278" s="3"/>
      <c r="AU278" s="3"/>
      <c r="AV278" s="3"/>
      <c r="AW278" s="3"/>
      <c r="AX278" s="3"/>
      <c r="AY278" s="3"/>
      <c r="AZ278" s="3"/>
      <c r="BA278" s="3"/>
      <c r="BB278" s="3"/>
      <c r="BC278" s="3"/>
      <c r="BD278" s="3"/>
      <c r="BE278" s="3"/>
      <c r="BF278" s="3"/>
      <c r="BG278" s="3"/>
    </row>
    <row r="279" spans="1:59" s="4" customFormat="1" x14ac:dyDescent="0.2">
      <c r="A279" s="1"/>
      <c r="B279" s="1"/>
      <c r="C279" s="2"/>
      <c r="D279" s="1"/>
      <c r="E279" s="225" t="s">
        <v>599</v>
      </c>
      <c r="F279" s="225"/>
      <c r="G279" s="225"/>
      <c r="H279" s="225"/>
      <c r="I279" s="225"/>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5"/>
      <c r="AN279" s="225"/>
      <c r="AO279" s="225"/>
      <c r="AP279" s="225"/>
      <c r="AQ279" s="225"/>
      <c r="AR279" s="3"/>
      <c r="AS279" s="3"/>
      <c r="AT279" s="3"/>
      <c r="AU279" s="3"/>
      <c r="AV279" s="3"/>
      <c r="AW279" s="3"/>
      <c r="AX279" s="3"/>
      <c r="AY279" s="3"/>
      <c r="AZ279" s="3"/>
      <c r="BA279" s="3"/>
      <c r="BB279" s="3"/>
      <c r="BC279" s="3"/>
      <c r="BD279" s="3"/>
      <c r="BE279" s="3"/>
      <c r="BF279" s="3"/>
      <c r="BG279" s="3"/>
    </row>
    <row r="280" spans="1:59" s="4" customFormat="1" x14ac:dyDescent="0.2">
      <c r="A280" s="1"/>
      <c r="B280" s="1"/>
      <c r="C280" s="2"/>
      <c r="D280" s="1"/>
      <c r="E280" s="227" t="str">
        <f>$E$210</f>
        <v>(в тисячах гривень, якщо не вказано інше)</v>
      </c>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7"/>
      <c r="AP280" s="227"/>
      <c r="AQ280" s="227"/>
      <c r="AR280" s="3"/>
      <c r="AS280" s="3"/>
      <c r="AT280" s="3"/>
      <c r="AU280" s="3"/>
      <c r="AV280" s="3"/>
      <c r="AW280" s="3"/>
      <c r="AX280" s="3"/>
      <c r="AY280" s="3"/>
      <c r="AZ280" s="3"/>
      <c r="BA280" s="3"/>
      <c r="BB280" s="3"/>
      <c r="BC280" s="3"/>
      <c r="BD280" s="3"/>
      <c r="BE280" s="3"/>
      <c r="BF280" s="3"/>
      <c r="BG280" s="3"/>
    </row>
    <row r="281" spans="1:59" s="4" customFormat="1" x14ac:dyDescent="0.2">
      <c r="A281" s="1"/>
      <c r="B281" s="1"/>
      <c r="C281" s="2"/>
      <c r="D281" s="1"/>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24"/>
      <c r="AN281" s="24"/>
      <c r="AO281" s="24"/>
      <c r="AP281" s="24"/>
      <c r="AQ281" s="24"/>
      <c r="AR281" s="3"/>
      <c r="AS281" s="3"/>
      <c r="AT281" s="3"/>
      <c r="AU281" s="3"/>
      <c r="AV281" s="3"/>
      <c r="AW281" s="3"/>
      <c r="AX281" s="3"/>
      <c r="AY281" s="3"/>
      <c r="AZ281" s="3"/>
      <c r="BA281" s="3"/>
      <c r="BB281" s="3"/>
      <c r="BC281" s="3"/>
      <c r="BD281" s="3"/>
      <c r="BE281" s="3"/>
      <c r="BF281" s="3"/>
      <c r="BG281" s="3"/>
    </row>
    <row r="282" spans="1:59" s="4" customFormat="1" x14ac:dyDescent="0.2">
      <c r="A282" s="1"/>
      <c r="B282" s="1"/>
      <c r="C282" s="2"/>
      <c r="D282" s="1"/>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1"/>
      <c r="AN282" s="31"/>
      <c r="AO282" s="31"/>
      <c r="AP282" s="31"/>
      <c r="AQ282" s="31"/>
      <c r="AR282" s="3"/>
      <c r="AS282" s="3"/>
      <c r="AT282" s="3"/>
      <c r="AU282" s="3"/>
      <c r="AV282" s="3"/>
      <c r="AW282" s="3"/>
      <c r="AX282" s="3"/>
      <c r="AY282" s="3"/>
      <c r="AZ282" s="3"/>
      <c r="BA282" s="3"/>
      <c r="BB282" s="3"/>
      <c r="BC282" s="3"/>
      <c r="BD282" s="3"/>
      <c r="BE282" s="3"/>
      <c r="BF282" s="3"/>
      <c r="BG282" s="3"/>
    </row>
    <row r="283" spans="1:59" s="4" customFormat="1" ht="12.75" customHeight="1" x14ac:dyDescent="0.2">
      <c r="A283" s="1"/>
      <c r="B283" s="1"/>
      <c r="C283" s="2"/>
      <c r="D283" s="1"/>
      <c r="E283" s="3"/>
      <c r="F283" s="3"/>
      <c r="G283" s="3"/>
      <c r="H283" s="3"/>
      <c r="I283" s="3"/>
      <c r="J283" s="3"/>
      <c r="K283" s="3"/>
      <c r="L283" s="3"/>
      <c r="M283" s="3"/>
      <c r="N283" s="3"/>
      <c r="O283" s="3"/>
      <c r="P283" s="3"/>
      <c r="Q283" s="3"/>
      <c r="R283" s="3"/>
      <c r="S283" s="3"/>
      <c r="T283" s="3"/>
      <c r="U283" s="3"/>
      <c r="V283" s="3"/>
      <c r="W283" s="3"/>
      <c r="X283" s="283" t="s">
        <v>47</v>
      </c>
      <c r="Y283" s="283"/>
      <c r="Z283" s="283"/>
      <c r="AA283" s="283">
        <v>2017</v>
      </c>
      <c r="AB283" s="283"/>
      <c r="AC283" s="283"/>
      <c r="AD283" s="283"/>
      <c r="AE283" s="283"/>
      <c r="AF283" s="3"/>
      <c r="AG283" s="283">
        <v>2016</v>
      </c>
      <c r="AH283" s="283"/>
      <c r="AI283" s="283"/>
      <c r="AJ283" s="283"/>
      <c r="AK283" s="283"/>
      <c r="AL283" s="32"/>
      <c r="AM283" s="283">
        <v>2015</v>
      </c>
      <c r="AN283" s="283"/>
      <c r="AO283" s="283"/>
      <c r="AP283" s="283"/>
      <c r="AQ283" s="283"/>
      <c r="AR283" s="3"/>
      <c r="AS283" s="3"/>
      <c r="AT283" s="3"/>
      <c r="AU283" s="3"/>
      <c r="AV283" s="3"/>
      <c r="AW283" s="3"/>
      <c r="AX283" s="3"/>
      <c r="AY283" s="3"/>
      <c r="AZ283" s="3"/>
      <c r="BA283" s="3"/>
      <c r="BB283" s="3"/>
      <c r="BC283" s="3"/>
      <c r="BD283" s="3"/>
      <c r="BE283" s="3"/>
      <c r="BF283" s="3"/>
      <c r="BG283" s="3"/>
    </row>
    <row r="284" spans="1:59" s="4" customFormat="1" ht="15" customHeight="1" x14ac:dyDescent="0.2">
      <c r="A284" s="17"/>
      <c r="B284" s="1"/>
      <c r="C284" s="17"/>
      <c r="D284" s="33">
        <f>ROUND(AG284,0)</f>
        <v>1033</v>
      </c>
      <c r="E284" s="3"/>
      <c r="F284" s="232" t="s">
        <v>94</v>
      </c>
      <c r="G284" s="232"/>
      <c r="H284" s="232"/>
      <c r="I284" s="232"/>
      <c r="J284" s="232"/>
      <c r="K284" s="232"/>
      <c r="L284" s="232"/>
      <c r="M284" s="232"/>
      <c r="N284" s="232"/>
      <c r="O284" s="232"/>
      <c r="P284" s="232"/>
      <c r="Q284" s="232"/>
      <c r="R284" s="232"/>
      <c r="S284" s="232"/>
      <c r="T284" s="232"/>
      <c r="U284" s="232"/>
      <c r="V284" s="232"/>
      <c r="W284" s="232"/>
      <c r="X284" s="384">
        <v>5</v>
      </c>
      <c r="Y284" s="384"/>
      <c r="Z284" s="384"/>
      <c r="AA284" s="231">
        <v>1484</v>
      </c>
      <c r="AB284" s="231"/>
      <c r="AC284" s="231"/>
      <c r="AD284" s="231"/>
      <c r="AE284" s="231"/>
      <c r="AF284" s="3"/>
      <c r="AG284" s="231">
        <v>1033</v>
      </c>
      <c r="AH284" s="231"/>
      <c r="AI284" s="231"/>
      <c r="AJ284" s="231"/>
      <c r="AK284" s="231"/>
      <c r="AL284" s="3"/>
      <c r="AM284" s="231">
        <v>1101</v>
      </c>
      <c r="AN284" s="231"/>
      <c r="AO284" s="231"/>
      <c r="AP284" s="231"/>
      <c r="AQ284" s="231"/>
      <c r="AR284" s="34">
        <f>AG284-AG1201</f>
        <v>-451</v>
      </c>
      <c r="AS284" s="34"/>
      <c r="AT284" s="34"/>
      <c r="AU284" s="3" t="s">
        <v>95</v>
      </c>
      <c r="AV284" s="3"/>
      <c r="AW284" s="3"/>
      <c r="AX284" s="3"/>
      <c r="AY284" s="3"/>
      <c r="AZ284" s="3"/>
      <c r="BA284" s="3"/>
      <c r="BB284" s="3"/>
      <c r="BC284" s="3"/>
      <c r="BD284" s="3"/>
      <c r="BE284" s="3"/>
      <c r="BF284" s="3"/>
      <c r="BG284" s="3"/>
    </row>
    <row r="285" spans="1:59" s="4" customFormat="1" ht="15" customHeight="1" x14ac:dyDescent="0.2">
      <c r="A285" s="17"/>
      <c r="B285" s="1"/>
      <c r="C285" s="35">
        <f>AG284/AG285</f>
        <v>-1.1529017857142858</v>
      </c>
      <c r="D285" s="33">
        <f>ROUND(AG285,0)</f>
        <v>-896</v>
      </c>
      <c r="E285" s="3"/>
      <c r="F285" s="232" t="s">
        <v>96</v>
      </c>
      <c r="G285" s="232"/>
      <c r="H285" s="232"/>
      <c r="I285" s="232"/>
      <c r="J285" s="232"/>
      <c r="K285" s="232"/>
      <c r="L285" s="232"/>
      <c r="M285" s="232"/>
      <c r="N285" s="232"/>
      <c r="O285" s="232"/>
      <c r="P285" s="232"/>
      <c r="Q285" s="232"/>
      <c r="R285" s="232"/>
      <c r="S285" s="232"/>
      <c r="T285" s="232"/>
      <c r="U285" s="232"/>
      <c r="V285" s="232"/>
      <c r="W285" s="232"/>
      <c r="X285" s="348">
        <v>6</v>
      </c>
      <c r="Y285" s="348"/>
      <c r="Z285" s="348"/>
      <c r="AA285" s="231">
        <v>-1308</v>
      </c>
      <c r="AB285" s="231"/>
      <c r="AC285" s="231"/>
      <c r="AD285" s="231"/>
      <c r="AE285" s="231"/>
      <c r="AF285" s="3"/>
      <c r="AG285" s="231">
        <v>-896</v>
      </c>
      <c r="AH285" s="231"/>
      <c r="AI285" s="231"/>
      <c r="AJ285" s="231"/>
      <c r="AK285" s="231"/>
      <c r="AL285" s="3"/>
      <c r="AM285" s="231">
        <v>-922</v>
      </c>
      <c r="AN285" s="231"/>
      <c r="AO285" s="231"/>
      <c r="AP285" s="231"/>
      <c r="AQ285" s="231"/>
      <c r="AR285" s="25">
        <f>AG285-AG1216</f>
        <v>-2204</v>
      </c>
      <c r="AS285" s="25"/>
      <c r="AT285" s="25"/>
      <c r="AU285" s="3" t="s">
        <v>97</v>
      </c>
      <c r="AV285" s="3"/>
      <c r="AW285" s="3"/>
      <c r="AX285" s="3"/>
      <c r="AY285" s="3"/>
      <c r="AZ285" s="3"/>
      <c r="BA285" s="3"/>
      <c r="BB285" s="3"/>
      <c r="BC285" s="3"/>
      <c r="BD285" s="3"/>
      <c r="BE285" s="3"/>
      <c r="BF285" s="3"/>
      <c r="BG285" s="3"/>
    </row>
    <row r="286" spans="1:59" s="4" customFormat="1" ht="12.75" hidden="1" customHeight="1" outlineLevel="1" x14ac:dyDescent="0.2">
      <c r="A286" s="17"/>
      <c r="B286" s="1"/>
      <c r="C286" s="35"/>
      <c r="D286" s="33"/>
      <c r="E286" s="3"/>
      <c r="F286" s="349"/>
      <c r="G286" s="385"/>
      <c r="H286" s="385"/>
      <c r="I286" s="385"/>
      <c r="J286" s="385"/>
      <c r="K286" s="385"/>
      <c r="L286" s="385"/>
      <c r="M286" s="385"/>
      <c r="N286" s="385"/>
      <c r="O286" s="385"/>
      <c r="P286" s="385"/>
      <c r="Q286" s="385"/>
      <c r="R286" s="385"/>
      <c r="S286" s="385"/>
      <c r="T286" s="385"/>
      <c r="U286" s="385"/>
      <c r="V286" s="385"/>
      <c r="W286" s="385"/>
      <c r="X286" s="385"/>
      <c r="Y286" s="385"/>
      <c r="Z286" s="385"/>
      <c r="AA286" s="29"/>
      <c r="AB286" s="29"/>
      <c r="AC286" s="29"/>
      <c r="AD286" s="29"/>
      <c r="AE286" s="29"/>
      <c r="AF286" s="3"/>
      <c r="AG286" s="29"/>
      <c r="AH286" s="29"/>
      <c r="AI286" s="29"/>
      <c r="AJ286" s="29"/>
      <c r="AK286" s="29"/>
      <c r="AL286" s="36"/>
      <c r="AM286" s="31"/>
      <c r="AN286" s="31"/>
      <c r="AO286" s="31"/>
      <c r="AP286" s="31"/>
      <c r="AQ286" s="31"/>
      <c r="AR286" s="25"/>
      <c r="AS286" s="25"/>
      <c r="AT286" s="25"/>
      <c r="AU286" s="3"/>
      <c r="AV286" s="3"/>
      <c r="AW286" s="3"/>
      <c r="AX286" s="3"/>
      <c r="AY286" s="3"/>
      <c r="AZ286" s="3"/>
      <c r="BA286" s="3"/>
      <c r="BB286" s="3"/>
      <c r="BC286" s="3"/>
      <c r="BD286" s="3"/>
      <c r="BE286" s="3"/>
      <c r="BF286" s="3"/>
      <c r="BG286" s="3"/>
    </row>
    <row r="287" spans="1:59" s="4" customFormat="1" ht="15" hidden="1" customHeight="1" outlineLevel="1" x14ac:dyDescent="0.2">
      <c r="A287" s="17"/>
      <c r="B287" s="1"/>
      <c r="C287" s="35"/>
      <c r="D287" s="33"/>
      <c r="E287" s="3"/>
      <c r="F287" s="385"/>
      <c r="G287" s="385"/>
      <c r="H287" s="385"/>
      <c r="I287" s="385"/>
      <c r="J287" s="385"/>
      <c r="K287" s="385"/>
      <c r="L287" s="385"/>
      <c r="M287" s="385"/>
      <c r="N287" s="385"/>
      <c r="O287" s="385"/>
      <c r="P287" s="385"/>
      <c r="Q287" s="385"/>
      <c r="R287" s="385"/>
      <c r="S287" s="385"/>
      <c r="T287" s="385"/>
      <c r="U287" s="385"/>
      <c r="V287" s="385"/>
      <c r="W287" s="385"/>
      <c r="X287" s="385"/>
      <c r="Y287" s="385"/>
      <c r="Z287" s="385"/>
      <c r="AA287" s="350"/>
      <c r="AB287" s="350"/>
      <c r="AC287" s="350"/>
      <c r="AD287" s="350"/>
      <c r="AE287" s="350"/>
      <c r="AF287" s="3"/>
      <c r="AG287" s="350"/>
      <c r="AH287" s="350"/>
      <c r="AI287" s="350"/>
      <c r="AJ287" s="350"/>
      <c r="AK287" s="350"/>
      <c r="AL287" s="3"/>
      <c r="AM287" s="31"/>
      <c r="AN287" s="31"/>
      <c r="AO287" s="31"/>
      <c r="AP287" s="31"/>
      <c r="AQ287" s="31"/>
      <c r="AR287" s="25"/>
      <c r="AS287" s="25"/>
      <c r="AT287" s="25"/>
      <c r="AU287" s="3"/>
      <c r="AV287" s="3"/>
      <c r="AW287" s="3"/>
      <c r="AX287" s="3"/>
      <c r="AY287" s="3"/>
      <c r="AZ287" s="3"/>
      <c r="BA287" s="3"/>
      <c r="BB287" s="3"/>
      <c r="BC287" s="3"/>
      <c r="BD287" s="3"/>
      <c r="BE287" s="3"/>
      <c r="BF287" s="3"/>
      <c r="BG287" s="3"/>
    </row>
    <row r="288" spans="1:59" s="4" customFormat="1" collapsed="1" x14ac:dyDescent="0.2">
      <c r="A288" s="17"/>
      <c r="B288" s="1"/>
      <c r="C288" s="35"/>
      <c r="D288" s="1"/>
      <c r="E288" s="3"/>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29"/>
      <c r="AB288" s="29"/>
      <c r="AC288" s="29"/>
      <c r="AD288" s="29"/>
      <c r="AE288" s="29"/>
      <c r="AF288" s="3"/>
      <c r="AG288" s="29"/>
      <c r="AH288" s="29"/>
      <c r="AI288" s="29"/>
      <c r="AJ288" s="29"/>
      <c r="AK288" s="29"/>
      <c r="AL288" s="3"/>
      <c r="AM288" s="31"/>
      <c r="AN288" s="31"/>
      <c r="AO288" s="31"/>
      <c r="AP288" s="31"/>
      <c r="AQ288" s="31"/>
      <c r="AR288" s="25"/>
      <c r="AS288" s="25"/>
      <c r="AT288" s="25"/>
      <c r="AU288" s="3"/>
      <c r="AV288" s="3"/>
      <c r="AW288" s="3"/>
      <c r="AX288" s="3"/>
      <c r="AY288" s="3"/>
      <c r="AZ288" s="3"/>
      <c r="BA288" s="3"/>
      <c r="BB288" s="3"/>
      <c r="BC288" s="3"/>
      <c r="BD288" s="3"/>
      <c r="BE288" s="3"/>
      <c r="BF288" s="3"/>
      <c r="BG288" s="3"/>
    </row>
    <row r="289" spans="1:59" s="4" customFormat="1" x14ac:dyDescent="0.2">
      <c r="A289" s="17"/>
      <c r="B289" s="1"/>
      <c r="C289" s="35">
        <f>AM284/AM285</f>
        <v>-1.1941431670281997</v>
      </c>
      <c r="D289" s="1"/>
      <c r="E289" s="3"/>
      <c r="F289" s="210" t="s">
        <v>98</v>
      </c>
      <c r="G289" s="210"/>
      <c r="H289" s="210"/>
      <c r="I289" s="210"/>
      <c r="J289" s="210"/>
      <c r="K289" s="210"/>
      <c r="L289" s="210"/>
      <c r="M289" s="210"/>
      <c r="N289" s="210"/>
      <c r="O289" s="210"/>
      <c r="P289" s="210"/>
      <c r="Q289" s="210"/>
      <c r="R289" s="210"/>
      <c r="S289" s="210"/>
      <c r="T289" s="210"/>
      <c r="U289" s="210"/>
      <c r="V289" s="210"/>
      <c r="W289" s="210"/>
      <c r="X289" s="184"/>
      <c r="Y289" s="184"/>
      <c r="Z289" s="184"/>
      <c r="AA289" s="361">
        <f>SUBTOTAL(9,AA284:AE287)</f>
        <v>176</v>
      </c>
      <c r="AB289" s="361"/>
      <c r="AC289" s="361"/>
      <c r="AD289" s="361"/>
      <c r="AE289" s="361"/>
      <c r="AF289" s="3"/>
      <c r="AG289" s="361">
        <f>SUBTOTAL(9,AG284:AK287)</f>
        <v>137</v>
      </c>
      <c r="AH289" s="361"/>
      <c r="AI289" s="361"/>
      <c r="AJ289" s="361"/>
      <c r="AK289" s="361"/>
      <c r="AL289" s="16"/>
      <c r="AM289" s="361">
        <f>SUBTOTAL(9,AM284:AQ287)</f>
        <v>179</v>
      </c>
      <c r="AN289" s="361"/>
      <c r="AO289" s="361"/>
      <c r="AP289" s="361"/>
      <c r="AQ289" s="361"/>
      <c r="AR289" s="3"/>
      <c r="AS289" s="3"/>
      <c r="AT289" s="3"/>
      <c r="AU289" s="3"/>
      <c r="AV289" s="3"/>
      <c r="AW289" s="3"/>
      <c r="AX289" s="3"/>
      <c r="AY289" s="3"/>
      <c r="AZ289" s="3"/>
      <c r="BA289" s="3"/>
      <c r="BB289" s="3"/>
      <c r="BC289" s="3"/>
      <c r="BD289" s="3"/>
      <c r="BE289" s="3"/>
      <c r="BF289" s="3"/>
      <c r="BG289" s="3"/>
    </row>
    <row r="290" spans="1:59" s="4" customFormat="1" x14ac:dyDescent="0.2">
      <c r="A290" s="17"/>
      <c r="B290" s="1"/>
      <c r="C290" s="17"/>
      <c r="D290" s="1"/>
      <c r="E290" s="3"/>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row>
    <row r="291" spans="1:59" s="4" customFormat="1" ht="15" customHeight="1" x14ac:dyDescent="0.2">
      <c r="A291" s="17"/>
      <c r="B291" s="1"/>
      <c r="C291" s="17"/>
      <c r="D291" s="1"/>
      <c r="E291" s="3"/>
      <c r="F291" s="232" t="s">
        <v>99</v>
      </c>
      <c r="G291" s="232"/>
      <c r="H291" s="232"/>
      <c r="I291" s="232"/>
      <c r="J291" s="232"/>
      <c r="K291" s="232"/>
      <c r="L291" s="232"/>
      <c r="M291" s="232"/>
      <c r="N291" s="232"/>
      <c r="O291" s="232"/>
      <c r="P291" s="232"/>
      <c r="Q291" s="232"/>
      <c r="R291" s="232"/>
      <c r="S291" s="232"/>
      <c r="T291" s="232"/>
      <c r="U291" s="232"/>
      <c r="V291" s="232"/>
      <c r="W291" s="232"/>
      <c r="X291" s="348">
        <v>7</v>
      </c>
      <c r="Y291" s="348"/>
      <c r="Z291" s="348"/>
      <c r="AA291" s="231">
        <v>-137</v>
      </c>
      <c r="AB291" s="231"/>
      <c r="AC291" s="231"/>
      <c r="AD291" s="231"/>
      <c r="AE291" s="231"/>
      <c r="AF291" s="3"/>
      <c r="AG291" s="231">
        <v>-113</v>
      </c>
      <c r="AH291" s="231"/>
      <c r="AI291" s="231"/>
      <c r="AJ291" s="231"/>
      <c r="AK291" s="231"/>
      <c r="AL291" s="3"/>
      <c r="AM291" s="231">
        <v>-98</v>
      </c>
      <c r="AN291" s="231"/>
      <c r="AO291" s="231"/>
      <c r="AP291" s="231"/>
      <c r="AQ291" s="231"/>
      <c r="AR291" s="25">
        <f>AG291-AG1232</f>
        <v>-250</v>
      </c>
      <c r="AS291" s="25"/>
      <c r="AT291" s="25"/>
      <c r="AU291" s="3" t="s">
        <v>100</v>
      </c>
      <c r="AV291" s="3"/>
      <c r="AW291" s="3"/>
      <c r="AX291" s="3"/>
      <c r="AY291" s="3"/>
      <c r="AZ291" s="3"/>
      <c r="BA291" s="3"/>
      <c r="BB291" s="3"/>
      <c r="BC291" s="3"/>
      <c r="BD291" s="3"/>
      <c r="BE291" s="3"/>
      <c r="BF291" s="3"/>
      <c r="BG291" s="3"/>
    </row>
    <row r="292" spans="1:59" s="4" customFormat="1" ht="15" customHeight="1" x14ac:dyDescent="0.2">
      <c r="A292" s="17"/>
      <c r="B292" s="1"/>
      <c r="C292" s="17"/>
      <c r="D292" s="1"/>
      <c r="E292" s="3"/>
      <c r="F292" s="232" t="s">
        <v>101</v>
      </c>
      <c r="G292" s="232"/>
      <c r="H292" s="232"/>
      <c r="I292" s="232"/>
      <c r="J292" s="232"/>
      <c r="K292" s="232"/>
      <c r="L292" s="232"/>
      <c r="M292" s="232"/>
      <c r="N292" s="232"/>
      <c r="O292" s="232"/>
      <c r="P292" s="232"/>
      <c r="Q292" s="232"/>
      <c r="R292" s="232"/>
      <c r="S292" s="232"/>
      <c r="T292" s="232"/>
      <c r="U292" s="232"/>
      <c r="V292" s="232"/>
      <c r="W292" s="232"/>
      <c r="X292" s="184"/>
      <c r="Y292" s="184"/>
      <c r="Z292" s="184"/>
      <c r="AA292" s="231"/>
      <c r="AB292" s="231"/>
      <c r="AC292" s="231"/>
      <c r="AD292" s="231"/>
      <c r="AE292" s="231"/>
      <c r="AF292" s="3"/>
      <c r="AG292" s="231"/>
      <c r="AH292" s="231"/>
      <c r="AI292" s="231"/>
      <c r="AJ292" s="231"/>
      <c r="AK292" s="231"/>
      <c r="AL292" s="3"/>
      <c r="AM292" s="231"/>
      <c r="AN292" s="231"/>
      <c r="AO292" s="231"/>
      <c r="AP292" s="231"/>
      <c r="AQ292" s="231"/>
      <c r="AR292" s="3"/>
      <c r="AS292" s="3"/>
      <c r="AT292" s="3"/>
      <c r="AU292" s="3" t="s">
        <v>102</v>
      </c>
      <c r="AV292" s="3"/>
      <c r="AW292" s="3"/>
      <c r="AX292" s="3"/>
      <c r="AY292" s="3"/>
      <c r="AZ292" s="3"/>
      <c r="BA292" s="3"/>
      <c r="BB292" s="3"/>
      <c r="BC292" s="3"/>
      <c r="BD292" s="3"/>
      <c r="BE292" s="3"/>
      <c r="BF292" s="3"/>
      <c r="BG292" s="3"/>
    </row>
    <row r="293" spans="1:59" s="4" customFormat="1" ht="15" customHeight="1" x14ac:dyDescent="0.2">
      <c r="A293" s="17"/>
      <c r="B293" s="1"/>
      <c r="C293" s="17"/>
      <c r="D293" s="1"/>
      <c r="E293" s="3"/>
      <c r="F293" s="232" t="s">
        <v>103</v>
      </c>
      <c r="G293" s="232"/>
      <c r="H293" s="232"/>
      <c r="I293" s="232"/>
      <c r="J293" s="232"/>
      <c r="K293" s="232"/>
      <c r="L293" s="232"/>
      <c r="M293" s="232"/>
      <c r="N293" s="232"/>
      <c r="O293" s="232"/>
      <c r="P293" s="232"/>
      <c r="Q293" s="232"/>
      <c r="R293" s="232"/>
      <c r="S293" s="232"/>
      <c r="T293" s="232"/>
      <c r="U293" s="232"/>
      <c r="V293" s="232"/>
      <c r="W293" s="232"/>
      <c r="X293" s="348">
        <v>8</v>
      </c>
      <c r="Y293" s="348"/>
      <c r="Z293" s="348"/>
      <c r="AA293" s="231">
        <v>-10</v>
      </c>
      <c r="AB293" s="231"/>
      <c r="AC293" s="231"/>
      <c r="AD293" s="231"/>
      <c r="AE293" s="231"/>
      <c r="AF293" s="3"/>
      <c r="AG293" s="231">
        <v>-12</v>
      </c>
      <c r="AH293" s="231"/>
      <c r="AI293" s="231"/>
      <c r="AJ293" s="231"/>
      <c r="AK293" s="231"/>
      <c r="AL293" s="36"/>
      <c r="AM293" s="231">
        <v>-13</v>
      </c>
      <c r="AN293" s="231"/>
      <c r="AO293" s="231"/>
      <c r="AP293" s="231"/>
      <c r="AQ293" s="231"/>
      <c r="AR293" s="25">
        <f>AG293-AG1249</f>
        <v>-22.2</v>
      </c>
      <c r="AS293" s="25"/>
      <c r="AT293" s="25"/>
      <c r="AU293" s="3" t="s">
        <v>104</v>
      </c>
      <c r="AV293" s="3"/>
      <c r="AW293" s="3" t="s">
        <v>105</v>
      </c>
      <c r="AX293" s="3"/>
      <c r="AY293" s="3"/>
      <c r="AZ293" s="3"/>
      <c r="BA293" s="3" t="s">
        <v>106</v>
      </c>
      <c r="BB293" s="3" t="s">
        <v>107</v>
      </c>
      <c r="BC293" s="3"/>
      <c r="BD293" s="3"/>
      <c r="BE293" s="3"/>
      <c r="BF293" s="3"/>
      <c r="BG293" s="3"/>
    </row>
    <row r="294" spans="1:59" s="4" customFormat="1" ht="15" hidden="1" customHeight="1" outlineLevel="1" x14ac:dyDescent="0.2">
      <c r="A294" s="17"/>
      <c r="B294" s="1"/>
      <c r="C294" s="17"/>
      <c r="D294" s="1"/>
      <c r="E294" s="3"/>
      <c r="F294" s="232"/>
      <c r="G294" s="232"/>
      <c r="H294" s="232"/>
      <c r="I294" s="232"/>
      <c r="J294" s="232"/>
      <c r="K294" s="232"/>
      <c r="L294" s="232"/>
      <c r="M294" s="232"/>
      <c r="N294" s="232"/>
      <c r="O294" s="232"/>
      <c r="P294" s="232"/>
      <c r="Q294" s="232"/>
      <c r="R294" s="232"/>
      <c r="S294" s="232"/>
      <c r="T294" s="232"/>
      <c r="U294" s="232"/>
      <c r="V294" s="232"/>
      <c r="W294" s="232"/>
      <c r="X294" s="3"/>
      <c r="Y294" s="3"/>
      <c r="Z294" s="3"/>
      <c r="AA294" s="231"/>
      <c r="AB294" s="231"/>
      <c r="AC294" s="231"/>
      <c r="AD294" s="231"/>
      <c r="AE294" s="231"/>
      <c r="AF294" s="3"/>
      <c r="AG294" s="231"/>
      <c r="AH294" s="231"/>
      <c r="AI294" s="231"/>
      <c r="AJ294" s="231"/>
      <c r="AK294" s="231"/>
      <c r="AL294" s="36"/>
      <c r="AM294" s="31"/>
      <c r="AN294" s="31"/>
      <c r="AO294" s="31"/>
      <c r="AP294" s="31"/>
      <c r="AQ294" s="31"/>
      <c r="AR294" s="3"/>
      <c r="AS294" s="3"/>
      <c r="AT294" s="3"/>
      <c r="AU294" s="3"/>
      <c r="AV294" s="3"/>
      <c r="AW294" s="3"/>
      <c r="AX294" s="3"/>
      <c r="AY294" s="3"/>
      <c r="AZ294" s="3"/>
      <c r="BA294" s="3" t="s">
        <v>108</v>
      </c>
      <c r="BB294" s="3"/>
      <c r="BC294" s="3"/>
      <c r="BD294" s="3"/>
      <c r="BE294" s="3"/>
      <c r="BF294" s="3"/>
      <c r="BG294" s="3"/>
    </row>
    <row r="295" spans="1:59" s="4" customFormat="1" ht="15" customHeight="1" collapsed="1" x14ac:dyDescent="0.2">
      <c r="A295" s="17"/>
      <c r="B295" s="1"/>
      <c r="C295" s="17"/>
      <c r="D295" s="1"/>
      <c r="E295" s="3"/>
      <c r="F295" s="232" t="s">
        <v>109</v>
      </c>
      <c r="G295" s="232"/>
      <c r="H295" s="232"/>
      <c r="I295" s="232"/>
      <c r="J295" s="232"/>
      <c r="K295" s="232"/>
      <c r="L295" s="232"/>
      <c r="M295" s="232"/>
      <c r="N295" s="232"/>
      <c r="O295" s="232"/>
      <c r="P295" s="232"/>
      <c r="Q295" s="232"/>
      <c r="R295" s="232"/>
      <c r="S295" s="232"/>
      <c r="T295" s="232"/>
      <c r="U295" s="232"/>
      <c r="V295" s="232"/>
      <c r="W295" s="232"/>
      <c r="X295" s="184"/>
      <c r="Y295" s="184"/>
      <c r="Z295" s="184"/>
      <c r="AA295" s="350">
        <v>0</v>
      </c>
      <c r="AB295" s="350"/>
      <c r="AC295" s="350"/>
      <c r="AD295" s="350"/>
      <c r="AE295" s="350"/>
      <c r="AF295" s="3"/>
      <c r="AG295" s="350">
        <v>0</v>
      </c>
      <c r="AH295" s="350"/>
      <c r="AI295" s="350"/>
      <c r="AJ295" s="350"/>
      <c r="AK295" s="350"/>
      <c r="AL295" s="3"/>
      <c r="AM295" s="350">
        <v>0</v>
      </c>
      <c r="AN295" s="350"/>
      <c r="AO295" s="350"/>
      <c r="AP295" s="350"/>
      <c r="AQ295" s="350"/>
      <c r="AR295" s="25" t="e">
        <f>AG295-#REF!</f>
        <v>#REF!</v>
      </c>
      <c r="AS295" s="25"/>
      <c r="AT295" s="25"/>
      <c r="AU295" s="3"/>
      <c r="AV295" s="3"/>
      <c r="AW295" s="3"/>
      <c r="AX295" s="3"/>
      <c r="AY295" s="3"/>
      <c r="AZ295" s="3"/>
      <c r="BA295" s="3" t="s">
        <v>110</v>
      </c>
      <c r="BB295" s="3" t="s">
        <v>111</v>
      </c>
      <c r="BC295" s="3" t="s">
        <v>112</v>
      </c>
      <c r="BD295" s="3" t="s">
        <v>113</v>
      </c>
      <c r="BE295" s="3" t="s">
        <v>114</v>
      </c>
      <c r="BF295" s="3"/>
      <c r="BG295" s="3"/>
    </row>
    <row r="296" spans="1:59" s="4" customFormat="1" ht="15" customHeight="1" x14ac:dyDescent="0.2">
      <c r="A296" s="17"/>
      <c r="B296" s="1"/>
      <c r="C296" s="17"/>
      <c r="D296" s="1"/>
      <c r="E296" s="3"/>
      <c r="F296" s="210" t="s">
        <v>115</v>
      </c>
      <c r="G296" s="210"/>
      <c r="H296" s="210"/>
      <c r="I296" s="210"/>
      <c r="J296" s="210"/>
      <c r="K296" s="210"/>
      <c r="L296" s="210"/>
      <c r="M296" s="210"/>
      <c r="N296" s="210"/>
      <c r="O296" s="210"/>
      <c r="P296" s="210"/>
      <c r="Q296" s="210"/>
      <c r="R296" s="210"/>
      <c r="S296" s="210"/>
      <c r="T296" s="210"/>
      <c r="U296" s="210"/>
      <c r="V296" s="210"/>
      <c r="W296" s="210"/>
      <c r="X296" s="3"/>
      <c r="Y296" s="3"/>
      <c r="Z296" s="3"/>
      <c r="AA296" s="361">
        <f>SUM(AA289:AE295)</f>
        <v>29</v>
      </c>
      <c r="AB296" s="361"/>
      <c r="AC296" s="361"/>
      <c r="AD296" s="361"/>
      <c r="AE296" s="361"/>
      <c r="AF296" s="3"/>
      <c r="AG296" s="361">
        <f>SUM(AG289:AK295)</f>
        <v>12</v>
      </c>
      <c r="AH296" s="361"/>
      <c r="AI296" s="361"/>
      <c r="AJ296" s="361"/>
      <c r="AK296" s="361"/>
      <c r="AL296" s="16"/>
      <c r="AM296" s="361">
        <f>SUM(AM289:AQ295)</f>
        <v>68</v>
      </c>
      <c r="AN296" s="361"/>
      <c r="AO296" s="361"/>
      <c r="AP296" s="361"/>
      <c r="AQ296" s="361"/>
      <c r="AR296" s="3"/>
      <c r="AS296" s="3"/>
      <c r="AT296" s="3"/>
      <c r="AU296" s="3"/>
      <c r="AV296" s="3"/>
      <c r="AW296" s="3"/>
      <c r="AX296" s="3"/>
      <c r="AY296" s="3"/>
      <c r="AZ296" s="3"/>
      <c r="BA296" s="3"/>
      <c r="BB296" s="3"/>
      <c r="BC296" s="3"/>
      <c r="BD296" s="3"/>
      <c r="BE296" s="3"/>
      <c r="BF296" s="3"/>
      <c r="BG296" s="3"/>
    </row>
    <row r="297" spans="1:59" ht="6.75" customHeight="1" x14ac:dyDescent="0.2">
      <c r="A297" s="17"/>
      <c r="C297" s="17"/>
      <c r="F297" s="37"/>
      <c r="G297" s="37"/>
      <c r="H297" s="37"/>
      <c r="I297" s="37"/>
      <c r="J297" s="37"/>
      <c r="K297" s="37"/>
      <c r="L297" s="37"/>
      <c r="M297" s="37"/>
      <c r="N297" s="37"/>
      <c r="O297" s="37"/>
      <c r="P297" s="37"/>
      <c r="Q297" s="37"/>
      <c r="R297" s="37"/>
      <c r="S297" s="37"/>
      <c r="T297" s="37"/>
      <c r="U297" s="37"/>
      <c r="V297" s="37"/>
      <c r="W297" s="37"/>
      <c r="X297" s="8"/>
      <c r="Y297" s="8"/>
      <c r="Z297" s="8"/>
      <c r="AA297" s="20"/>
      <c r="AB297" s="20"/>
      <c r="AC297" s="20"/>
      <c r="AD297" s="20"/>
      <c r="AE297" s="20"/>
      <c r="AG297" s="20"/>
      <c r="AH297" s="20"/>
      <c r="AI297" s="20"/>
      <c r="AJ297" s="20"/>
      <c r="AK297" s="20"/>
      <c r="AM297" s="31"/>
      <c r="AN297" s="31"/>
      <c r="AO297" s="31"/>
      <c r="AP297" s="31"/>
      <c r="AQ297" s="31"/>
    </row>
    <row r="298" spans="1:59" x14ac:dyDescent="0.2">
      <c r="A298" s="17"/>
      <c r="C298" s="17"/>
      <c r="F298" s="232" t="s">
        <v>116</v>
      </c>
      <c r="G298" s="232"/>
      <c r="H298" s="232"/>
      <c r="I298" s="232"/>
      <c r="J298" s="232"/>
      <c r="K298" s="232"/>
      <c r="L298" s="232"/>
      <c r="M298" s="232"/>
      <c r="N298" s="232"/>
      <c r="O298" s="232"/>
      <c r="P298" s="232"/>
      <c r="Q298" s="232"/>
      <c r="R298" s="232"/>
      <c r="S298" s="232"/>
      <c r="T298" s="232"/>
      <c r="U298" s="232"/>
      <c r="V298" s="232"/>
      <c r="W298" s="232"/>
      <c r="AA298" s="231">
        <v>-5</v>
      </c>
      <c r="AB298" s="231"/>
      <c r="AC298" s="231"/>
      <c r="AD298" s="231"/>
      <c r="AE298" s="231"/>
      <c r="AG298" s="231">
        <v>-2</v>
      </c>
      <c r="AH298" s="231"/>
      <c r="AI298" s="231"/>
      <c r="AJ298" s="231"/>
      <c r="AK298" s="231"/>
      <c r="AM298" s="231">
        <v>-12</v>
      </c>
      <c r="AN298" s="231"/>
      <c r="AO298" s="231"/>
      <c r="AP298" s="231"/>
      <c r="AQ298" s="231"/>
    </row>
    <row r="299" spans="1:59" ht="6.75" customHeight="1" x14ac:dyDescent="0.2">
      <c r="A299" s="17"/>
      <c r="C299" s="17"/>
    </row>
    <row r="300" spans="1:59" s="4" customFormat="1" x14ac:dyDescent="0.2">
      <c r="A300" s="17"/>
      <c r="B300" s="1"/>
      <c r="C300" s="17"/>
      <c r="D300" s="1"/>
      <c r="E300" s="3"/>
      <c r="F300" s="210" t="s">
        <v>117</v>
      </c>
      <c r="G300" s="210"/>
      <c r="H300" s="210"/>
      <c r="I300" s="210"/>
      <c r="J300" s="210"/>
      <c r="K300" s="210"/>
      <c r="L300" s="210"/>
      <c r="M300" s="210"/>
      <c r="N300" s="210"/>
      <c r="O300" s="210"/>
      <c r="P300" s="210"/>
      <c r="Q300" s="210"/>
      <c r="R300" s="210"/>
      <c r="S300" s="210"/>
      <c r="T300" s="210"/>
      <c r="U300" s="210"/>
      <c r="V300" s="210"/>
      <c r="W300" s="210"/>
      <c r="X300" s="3"/>
      <c r="Y300" s="3"/>
      <c r="Z300" s="3"/>
      <c r="AA300" s="290">
        <f>AA296+AA298</f>
        <v>24</v>
      </c>
      <c r="AB300" s="290"/>
      <c r="AC300" s="290"/>
      <c r="AD300" s="290"/>
      <c r="AE300" s="290"/>
      <c r="AF300" s="3"/>
      <c r="AG300" s="290">
        <f>AG296+AG298</f>
        <v>10</v>
      </c>
      <c r="AH300" s="290"/>
      <c r="AI300" s="290"/>
      <c r="AJ300" s="290"/>
      <c r="AK300" s="290"/>
      <c r="AL300" s="16"/>
      <c r="AM300" s="290">
        <f>AM296+AM298</f>
        <v>56</v>
      </c>
      <c r="AN300" s="290"/>
      <c r="AO300" s="290"/>
      <c r="AP300" s="290"/>
      <c r="AQ300" s="290"/>
      <c r="AR300" s="3"/>
      <c r="AS300" s="3"/>
      <c r="AT300" s="3"/>
      <c r="AU300" s="3"/>
      <c r="AV300" s="3"/>
      <c r="AW300" s="3"/>
      <c r="AX300" s="3"/>
      <c r="AY300" s="3"/>
      <c r="AZ300" s="3"/>
      <c r="BA300" s="3"/>
      <c r="BB300" s="3"/>
      <c r="BC300" s="3"/>
      <c r="BD300" s="3"/>
      <c r="BE300" s="3"/>
      <c r="BF300" s="3"/>
      <c r="BG300" s="3"/>
    </row>
    <row r="301" spans="1:59" s="4" customFormat="1" x14ac:dyDescent="0.2">
      <c r="A301" s="17"/>
      <c r="B301" s="1"/>
      <c r="C301" s="17"/>
      <c r="D301" s="1"/>
      <c r="E301" s="3"/>
      <c r="F301" s="16"/>
      <c r="G301" s="16"/>
      <c r="H301" s="16"/>
      <c r="I301" s="16"/>
      <c r="J301" s="16"/>
      <c r="K301" s="16"/>
      <c r="L301" s="16"/>
      <c r="M301" s="16"/>
      <c r="N301" s="16"/>
      <c r="O301" s="16"/>
      <c r="P301" s="16"/>
      <c r="Q301" s="16"/>
      <c r="R301" s="16"/>
      <c r="S301" s="16"/>
      <c r="T301" s="16"/>
      <c r="U301" s="16"/>
      <c r="V301" s="16"/>
      <c r="W301" s="16"/>
      <c r="X301" s="3"/>
      <c r="Y301" s="3"/>
      <c r="Z301" s="3"/>
      <c r="AA301" s="27"/>
      <c r="AB301" s="27"/>
      <c r="AC301" s="27"/>
      <c r="AD301" s="27"/>
      <c r="AE301" s="27"/>
      <c r="AF301" s="3"/>
      <c r="AG301" s="27"/>
      <c r="AH301" s="27"/>
      <c r="AI301" s="27"/>
      <c r="AJ301" s="27"/>
      <c r="AK301" s="27"/>
      <c r="AL301" s="16"/>
      <c r="AM301" s="31"/>
      <c r="AN301" s="31"/>
      <c r="AO301" s="31"/>
      <c r="AP301" s="31"/>
      <c r="AQ301" s="31"/>
      <c r="AR301" s="3"/>
      <c r="AS301" s="3"/>
      <c r="AT301" s="3"/>
      <c r="AU301" s="3"/>
      <c r="AV301" s="3"/>
      <c r="AW301" s="3"/>
      <c r="AX301" s="3"/>
      <c r="AY301" s="3"/>
      <c r="AZ301" s="3"/>
      <c r="BA301" s="3"/>
      <c r="BB301" s="3"/>
      <c r="BC301" s="3"/>
      <c r="BD301" s="3"/>
      <c r="BE301" s="3"/>
      <c r="BF301" s="3"/>
      <c r="BG301" s="3"/>
    </row>
    <row r="302" spans="1:59" s="4" customFormat="1" x14ac:dyDescent="0.2">
      <c r="A302" s="17"/>
      <c r="B302" s="1"/>
      <c r="C302" s="17"/>
      <c r="D302" s="1"/>
      <c r="E302" s="3"/>
      <c r="F302" s="334" t="s">
        <v>118</v>
      </c>
      <c r="G302" s="334"/>
      <c r="H302" s="334"/>
      <c r="I302" s="334"/>
      <c r="J302" s="334"/>
      <c r="K302" s="334"/>
      <c r="L302" s="334"/>
      <c r="M302" s="334"/>
      <c r="N302" s="334"/>
      <c r="O302" s="334"/>
      <c r="P302" s="334"/>
      <c r="Q302" s="334"/>
      <c r="R302" s="334"/>
      <c r="S302" s="334"/>
      <c r="T302" s="16"/>
      <c r="U302" s="16"/>
      <c r="V302" s="16"/>
      <c r="W302" s="16"/>
      <c r="X302" s="3"/>
      <c r="Y302" s="3"/>
      <c r="Z302" s="3"/>
      <c r="AA302" s="27"/>
      <c r="AB302" s="27"/>
      <c r="AC302" s="27"/>
      <c r="AD302" s="27"/>
      <c r="AE302" s="27"/>
      <c r="AF302" s="3"/>
      <c r="AG302" s="27"/>
      <c r="AH302" s="27"/>
      <c r="AI302" s="27"/>
      <c r="AJ302" s="27"/>
      <c r="AK302" s="27"/>
      <c r="AL302" s="16"/>
      <c r="AM302" s="27"/>
      <c r="AN302" s="27"/>
      <c r="AO302" s="27"/>
      <c r="AP302" s="27"/>
      <c r="AQ302" s="27"/>
      <c r="AR302" s="3"/>
      <c r="AS302" s="3"/>
      <c r="AT302" s="3"/>
      <c r="AU302" s="3"/>
      <c r="AV302" s="3"/>
      <c r="AW302" s="3"/>
      <c r="AX302" s="3"/>
      <c r="AY302" s="3"/>
      <c r="AZ302" s="3"/>
      <c r="BA302" s="3"/>
      <c r="BB302" s="3"/>
      <c r="BC302" s="3"/>
      <c r="BD302" s="3"/>
      <c r="BE302" s="3"/>
      <c r="BF302" s="3"/>
      <c r="BG302" s="3"/>
    </row>
    <row r="303" spans="1:59" s="4" customFormat="1" ht="5.25" customHeight="1" x14ac:dyDescent="0.2">
      <c r="A303" s="17"/>
      <c r="B303" s="1"/>
      <c r="C303" s="17"/>
      <c r="D303" s="1"/>
      <c r="E303" s="3"/>
      <c r="F303" s="38"/>
      <c r="G303" s="38"/>
      <c r="H303" s="38"/>
      <c r="I303" s="38"/>
      <c r="J303" s="38"/>
      <c r="K303" s="38"/>
      <c r="L303" s="38"/>
      <c r="M303" s="38"/>
      <c r="N303" s="38"/>
      <c r="O303" s="38"/>
      <c r="P303" s="38"/>
      <c r="Q303" s="38"/>
      <c r="R303" s="38"/>
      <c r="S303" s="38"/>
      <c r="T303" s="16"/>
      <c r="U303" s="16"/>
      <c r="V303" s="16"/>
      <c r="W303" s="16"/>
      <c r="X303" s="3"/>
      <c r="Y303" s="3"/>
      <c r="Z303" s="3"/>
      <c r="AA303" s="27"/>
      <c r="AB303" s="27"/>
      <c r="AC303" s="27"/>
      <c r="AD303" s="27"/>
      <c r="AE303" s="27"/>
      <c r="AF303" s="3"/>
      <c r="AG303" s="27"/>
      <c r="AH303" s="27"/>
      <c r="AI303" s="27"/>
      <c r="AJ303" s="27"/>
      <c r="AK303" s="27"/>
      <c r="AL303" s="16"/>
      <c r="AM303" s="27"/>
      <c r="AN303" s="27"/>
      <c r="AO303" s="27"/>
      <c r="AP303" s="27"/>
      <c r="AQ303" s="27"/>
      <c r="AR303" s="3"/>
      <c r="AS303" s="3"/>
      <c r="AT303" s="3"/>
      <c r="AU303" s="3"/>
      <c r="AV303" s="3"/>
      <c r="AW303" s="3"/>
      <c r="AX303" s="3"/>
      <c r="AY303" s="3"/>
      <c r="AZ303" s="3"/>
      <c r="BA303" s="3"/>
      <c r="BB303" s="3"/>
      <c r="BC303" s="3"/>
      <c r="BD303" s="3"/>
      <c r="BE303" s="3"/>
      <c r="BF303" s="3"/>
      <c r="BG303" s="3"/>
    </row>
    <row r="304" spans="1:59" s="4" customFormat="1" ht="15" hidden="1" customHeight="1" outlineLevel="1" x14ac:dyDescent="0.2">
      <c r="A304" s="17"/>
      <c r="B304" s="1"/>
      <c r="C304" s="17"/>
      <c r="D304" s="1"/>
      <c r="E304" s="26"/>
      <c r="F304" s="302" t="s">
        <v>119</v>
      </c>
      <c r="G304" s="302"/>
      <c r="H304" s="302"/>
      <c r="I304" s="302"/>
      <c r="J304" s="302"/>
      <c r="K304" s="302"/>
      <c r="L304" s="302"/>
      <c r="M304" s="302"/>
      <c r="N304" s="302"/>
      <c r="O304" s="302"/>
      <c r="P304" s="302"/>
      <c r="Q304" s="302"/>
      <c r="R304" s="302"/>
      <c r="S304" s="302"/>
      <c r="T304" s="39"/>
      <c r="U304" s="39"/>
      <c r="V304" s="39"/>
      <c r="W304" s="39"/>
      <c r="X304" s="26"/>
      <c r="Y304" s="26"/>
      <c r="Z304" s="26"/>
      <c r="AA304" s="231"/>
      <c r="AB304" s="231"/>
      <c r="AC304" s="231"/>
      <c r="AD304" s="231"/>
      <c r="AE304" s="231"/>
      <c r="AF304" s="26"/>
      <c r="AG304" s="231"/>
      <c r="AH304" s="231"/>
      <c r="AI304" s="231"/>
      <c r="AJ304" s="231"/>
      <c r="AK304" s="231"/>
      <c r="AL304" s="41"/>
      <c r="AM304" s="31"/>
      <c r="AN304" s="31"/>
      <c r="AO304" s="31"/>
      <c r="AP304" s="31"/>
      <c r="AQ304" s="31"/>
      <c r="AR304" s="25">
        <f>AG304-AE364</f>
        <v>0</v>
      </c>
      <c r="AS304" s="25">
        <f>AM304-AE358</f>
        <v>0</v>
      </c>
      <c r="AT304" s="3"/>
      <c r="AU304" s="3" t="s">
        <v>120</v>
      </c>
      <c r="AV304" s="3"/>
      <c r="AW304" s="3"/>
      <c r="AX304" s="3"/>
      <c r="AY304" s="3"/>
      <c r="AZ304" s="3"/>
      <c r="BA304" s="3"/>
      <c r="BB304" s="3"/>
      <c r="BC304" s="3"/>
      <c r="BD304" s="3"/>
      <c r="BE304" s="3"/>
      <c r="BF304" s="3"/>
      <c r="BG304" s="3"/>
    </row>
    <row r="305" spans="1:59" s="4" customFormat="1" ht="5.25" hidden="1" customHeight="1" outlineLevel="1" x14ac:dyDescent="0.2">
      <c r="A305" s="17"/>
      <c r="B305" s="1"/>
      <c r="C305" s="17"/>
      <c r="D305" s="1"/>
      <c r="E305" s="3"/>
      <c r="F305" s="38"/>
      <c r="G305" s="38"/>
      <c r="H305" s="38"/>
      <c r="I305" s="38"/>
      <c r="J305" s="38"/>
      <c r="K305" s="38"/>
      <c r="L305" s="38"/>
      <c r="M305" s="38"/>
      <c r="N305" s="38"/>
      <c r="O305" s="38"/>
      <c r="P305" s="38"/>
      <c r="Q305" s="38"/>
      <c r="R305" s="38"/>
      <c r="S305" s="38"/>
      <c r="T305" s="3"/>
      <c r="U305" s="3"/>
      <c r="V305" s="3"/>
      <c r="W305" s="3"/>
      <c r="X305" s="3"/>
      <c r="Y305" s="3"/>
      <c r="Z305" s="3"/>
      <c r="AA305" s="27"/>
      <c r="AB305" s="27"/>
      <c r="AC305" s="27"/>
      <c r="AD305" s="27"/>
      <c r="AE305" s="27"/>
      <c r="AF305" s="3"/>
      <c r="AG305" s="27"/>
      <c r="AH305" s="27"/>
      <c r="AI305" s="27"/>
      <c r="AJ305" s="27"/>
      <c r="AK305" s="27"/>
      <c r="AL305" s="36"/>
      <c r="AM305" s="31"/>
      <c r="AN305" s="31"/>
      <c r="AO305" s="31"/>
      <c r="AP305" s="31"/>
      <c r="AQ305" s="31"/>
      <c r="AR305" s="3"/>
      <c r="AS305" s="3"/>
      <c r="AT305" s="3"/>
      <c r="AU305" s="3"/>
      <c r="AV305" s="3"/>
      <c r="AW305" s="3"/>
      <c r="AX305" s="3"/>
      <c r="AY305" s="3"/>
      <c r="AZ305" s="3"/>
      <c r="BA305" s="3"/>
      <c r="BB305" s="3"/>
      <c r="BC305" s="3"/>
      <c r="BD305" s="3"/>
      <c r="BE305" s="3"/>
      <c r="BF305" s="3"/>
      <c r="BG305" s="3"/>
    </row>
    <row r="306" spans="1:59" s="4" customFormat="1" ht="13.5" collapsed="1" thickBot="1" x14ac:dyDescent="0.25">
      <c r="A306" s="17"/>
      <c r="B306" s="1"/>
      <c r="C306" s="17"/>
      <c r="D306" s="1"/>
      <c r="E306" s="3"/>
      <c r="F306" s="334" t="s">
        <v>121</v>
      </c>
      <c r="G306" s="334"/>
      <c r="H306" s="334"/>
      <c r="I306" s="334"/>
      <c r="J306" s="334"/>
      <c r="K306" s="334"/>
      <c r="L306" s="334"/>
      <c r="M306" s="334"/>
      <c r="N306" s="334"/>
      <c r="O306" s="334"/>
      <c r="P306" s="334"/>
      <c r="Q306" s="334"/>
      <c r="R306" s="334"/>
      <c r="S306" s="334"/>
      <c r="T306" s="42"/>
      <c r="U306" s="42"/>
      <c r="V306" s="42"/>
      <c r="W306" s="42"/>
      <c r="X306" s="3"/>
      <c r="Y306" s="3"/>
      <c r="Z306" s="3"/>
      <c r="AA306" s="286">
        <f>AA300+AA304</f>
        <v>24</v>
      </c>
      <c r="AB306" s="286"/>
      <c r="AC306" s="286"/>
      <c r="AD306" s="286"/>
      <c r="AE306" s="286"/>
      <c r="AF306" s="3"/>
      <c r="AG306" s="286">
        <f>AG300+AG304</f>
        <v>10</v>
      </c>
      <c r="AH306" s="286"/>
      <c r="AI306" s="286"/>
      <c r="AJ306" s="286"/>
      <c r="AK306" s="286"/>
      <c r="AL306" s="30"/>
      <c r="AM306" s="286">
        <f>AM300+AM304</f>
        <v>56</v>
      </c>
      <c r="AN306" s="286"/>
      <c r="AO306" s="286"/>
      <c r="AP306" s="286"/>
      <c r="AQ306" s="286"/>
      <c r="AR306" s="3"/>
      <c r="AS306" s="3"/>
      <c r="AT306" s="3"/>
      <c r="AU306" s="3"/>
      <c r="AV306" s="3"/>
      <c r="AW306" s="3"/>
      <c r="AX306" s="3"/>
      <c r="AY306" s="3"/>
      <c r="AZ306" s="3"/>
      <c r="BA306" s="3"/>
      <c r="BB306" s="3"/>
      <c r="BC306" s="3"/>
      <c r="BD306" s="3"/>
      <c r="BE306" s="3"/>
      <c r="BF306" s="3"/>
      <c r="BG306" s="3"/>
    </row>
    <row r="307" spans="1:59" s="4" customFormat="1" ht="13.5" thickTop="1" x14ac:dyDescent="0.2">
      <c r="A307" s="17"/>
      <c r="B307" s="1"/>
      <c r="C307" s="17"/>
      <c r="D307" s="1"/>
      <c r="E307" s="3"/>
      <c r="F307" s="16"/>
      <c r="G307" s="16"/>
      <c r="H307" s="16"/>
      <c r="I307" s="16"/>
      <c r="J307" s="16"/>
      <c r="K307" s="16"/>
      <c r="L307" s="16"/>
      <c r="M307" s="16"/>
      <c r="N307" s="16"/>
      <c r="O307" s="16"/>
      <c r="P307" s="16"/>
      <c r="Q307" s="16"/>
      <c r="R307" s="16"/>
      <c r="S307" s="16"/>
      <c r="T307" s="16"/>
      <c r="U307" s="16"/>
      <c r="V307" s="16"/>
      <c r="W307" s="16"/>
      <c r="X307" s="3"/>
      <c r="Y307" s="3"/>
      <c r="Z307" s="3"/>
      <c r="AA307" s="3"/>
      <c r="AB307" s="3"/>
      <c r="AC307" s="3"/>
      <c r="AD307" s="3"/>
      <c r="AE307" s="3"/>
      <c r="AF307" s="3"/>
      <c r="AG307" s="27"/>
      <c r="AH307" s="27"/>
      <c r="AI307" s="27"/>
      <c r="AJ307" s="27"/>
      <c r="AK307" s="27"/>
      <c r="AL307" s="16"/>
      <c r="AM307" s="31"/>
      <c r="AN307" s="31"/>
      <c r="AO307" s="31"/>
      <c r="AP307" s="31"/>
      <c r="AQ307" s="31"/>
      <c r="AR307" s="3"/>
      <c r="AS307" s="3"/>
      <c r="AT307" s="3"/>
      <c r="AU307" s="3"/>
      <c r="AV307" s="3"/>
      <c r="AW307" s="3"/>
      <c r="AX307" s="3"/>
      <c r="AY307" s="3"/>
      <c r="AZ307" s="3"/>
      <c r="BA307" s="3"/>
      <c r="BB307" s="3"/>
      <c r="BC307" s="3"/>
      <c r="BD307" s="3"/>
      <c r="BE307" s="3"/>
      <c r="BF307" s="3"/>
      <c r="BG307" s="3"/>
    </row>
    <row r="308" spans="1:59" s="4" customFormat="1" x14ac:dyDescent="0.2">
      <c r="A308" s="17"/>
      <c r="B308" s="1"/>
      <c r="C308" s="17"/>
      <c r="D308" s="1"/>
      <c r="E308" s="3"/>
      <c r="F308" s="16"/>
      <c r="G308" s="16"/>
      <c r="H308" s="16"/>
      <c r="I308" s="16"/>
      <c r="J308" s="16"/>
      <c r="K308" s="16"/>
      <c r="L308" s="16"/>
      <c r="M308" s="16"/>
      <c r="N308" s="16"/>
      <c r="O308" s="16"/>
      <c r="P308" s="16"/>
      <c r="Q308" s="16"/>
      <c r="R308" s="16"/>
      <c r="S308" s="16"/>
      <c r="T308" s="16"/>
      <c r="U308" s="16"/>
      <c r="V308" s="16"/>
      <c r="W308" s="16"/>
      <c r="X308" s="3"/>
      <c r="Y308" s="3"/>
      <c r="Z308" s="3"/>
      <c r="AA308" s="3"/>
      <c r="AB308" s="3"/>
      <c r="AC308" s="3"/>
      <c r="AD308" s="3"/>
      <c r="AE308" s="3"/>
      <c r="AF308" s="3"/>
      <c r="AG308" s="27"/>
      <c r="AH308" s="27"/>
      <c r="AI308" s="27"/>
      <c r="AJ308" s="27"/>
      <c r="AK308" s="27"/>
      <c r="AL308" s="16"/>
      <c r="AM308" s="31"/>
      <c r="AN308" s="31"/>
      <c r="AO308" s="31"/>
      <c r="AP308" s="31"/>
      <c r="AQ308" s="31"/>
      <c r="AR308" s="3"/>
      <c r="AS308" s="3"/>
      <c r="AT308" s="3"/>
      <c r="AU308" s="3"/>
      <c r="AV308" s="3"/>
      <c r="AW308" s="3"/>
      <c r="AX308" s="3"/>
      <c r="AY308" s="3"/>
      <c r="AZ308" s="3"/>
      <c r="BA308" s="3"/>
      <c r="BB308" s="3"/>
      <c r="BC308" s="3"/>
      <c r="BD308" s="3"/>
      <c r="BE308" s="3"/>
      <c r="BF308" s="3"/>
      <c r="BG308" s="3"/>
    </row>
    <row r="309" spans="1:59" s="4" customFormat="1" x14ac:dyDescent="0.2">
      <c r="A309" s="17"/>
      <c r="B309" s="1"/>
      <c r="C309" s="17"/>
      <c r="D309" s="1"/>
      <c r="E309" s="3"/>
      <c r="F309" s="16"/>
      <c r="G309" s="16"/>
      <c r="H309" s="16"/>
      <c r="I309" s="16"/>
      <c r="J309" s="16"/>
      <c r="K309" s="16"/>
      <c r="L309" s="16"/>
      <c r="M309" s="16"/>
      <c r="N309" s="16"/>
      <c r="O309" s="16"/>
      <c r="P309" s="16"/>
      <c r="Q309" s="16"/>
      <c r="R309" s="16"/>
      <c r="S309" s="16"/>
      <c r="T309" s="16"/>
      <c r="U309" s="16"/>
      <c r="V309" s="16"/>
      <c r="W309" s="16"/>
      <c r="X309" s="3"/>
      <c r="Y309" s="3"/>
      <c r="Z309" s="3"/>
      <c r="AA309" s="3"/>
      <c r="AB309" s="3"/>
      <c r="AC309" s="3"/>
      <c r="AD309" s="3"/>
      <c r="AE309" s="3"/>
      <c r="AF309" s="3"/>
      <c r="AG309" s="27"/>
      <c r="AH309" s="27"/>
      <c r="AI309" s="27"/>
      <c r="AJ309" s="27"/>
      <c r="AK309" s="27"/>
      <c r="AL309" s="16"/>
      <c r="AM309" s="31"/>
      <c r="AN309" s="31"/>
      <c r="AO309" s="31"/>
      <c r="AP309" s="31"/>
      <c r="AQ309" s="31"/>
      <c r="AR309" s="3"/>
      <c r="AS309" s="3"/>
      <c r="AT309" s="3"/>
      <c r="AU309" s="3"/>
      <c r="AV309" s="3"/>
      <c r="AW309" s="3"/>
      <c r="AX309" s="3"/>
      <c r="AY309" s="3"/>
      <c r="AZ309" s="3"/>
      <c r="BA309" s="3"/>
      <c r="BB309" s="3"/>
      <c r="BC309" s="3"/>
      <c r="BD309" s="3"/>
      <c r="BE309" s="3"/>
      <c r="BF309" s="3"/>
      <c r="BG309" s="3"/>
    </row>
    <row r="310" spans="1:59" s="4" customFormat="1" x14ac:dyDescent="0.2">
      <c r="A310" s="17"/>
      <c r="B310" s="1"/>
      <c r="C310" s="17"/>
      <c r="D310" s="1"/>
      <c r="E310" s="3"/>
      <c r="F310" s="16"/>
      <c r="G310" s="16"/>
      <c r="H310" s="16"/>
      <c r="I310" s="16"/>
      <c r="J310" s="16"/>
      <c r="K310" s="16"/>
      <c r="L310" s="16"/>
      <c r="M310" s="16"/>
      <c r="N310" s="16"/>
      <c r="O310" s="16"/>
      <c r="P310" s="16"/>
      <c r="Q310" s="16"/>
      <c r="R310" s="16"/>
      <c r="S310" s="16"/>
      <c r="T310" s="16"/>
      <c r="U310" s="16"/>
      <c r="V310" s="16"/>
      <c r="W310" s="16"/>
      <c r="X310" s="3"/>
      <c r="Y310" s="3"/>
      <c r="Z310" s="3"/>
      <c r="AA310" s="3"/>
      <c r="AB310" s="3"/>
      <c r="AC310" s="3"/>
      <c r="AD310" s="3"/>
      <c r="AE310" s="3"/>
      <c r="AF310" s="3"/>
      <c r="AG310" s="27"/>
      <c r="AH310" s="27"/>
      <c r="AI310" s="27"/>
      <c r="AJ310" s="27"/>
      <c r="AK310" s="27"/>
      <c r="AL310" s="16"/>
      <c r="AM310" s="31"/>
      <c r="AN310" s="31"/>
      <c r="AO310" s="31"/>
      <c r="AP310" s="31"/>
      <c r="AQ310" s="31"/>
      <c r="AR310" s="3"/>
      <c r="AS310" s="3"/>
      <c r="AT310" s="3"/>
      <c r="AU310" s="3"/>
      <c r="AV310" s="3"/>
      <c r="AW310" s="3"/>
      <c r="AX310" s="3"/>
      <c r="AY310" s="3"/>
      <c r="AZ310" s="3"/>
      <c r="BA310" s="3"/>
      <c r="BB310" s="3"/>
      <c r="BC310" s="3"/>
      <c r="BD310" s="3"/>
      <c r="BE310" s="3"/>
      <c r="BF310" s="3"/>
      <c r="BG310" s="3"/>
    </row>
    <row r="311" spans="1:59" s="4" customFormat="1" x14ac:dyDescent="0.2">
      <c r="A311" s="17"/>
      <c r="B311" s="1"/>
      <c r="C311" s="17"/>
      <c r="D311" s="1"/>
      <c r="E311" s="3"/>
      <c r="F311" s="16"/>
      <c r="G311" s="16"/>
      <c r="H311" s="16"/>
      <c r="I311" s="16"/>
      <c r="J311" s="16"/>
      <c r="K311" s="16"/>
      <c r="L311" s="16"/>
      <c r="M311" s="16"/>
      <c r="N311" s="16"/>
      <c r="O311" s="16"/>
      <c r="P311" s="16"/>
      <c r="Q311" s="16"/>
      <c r="R311" s="16"/>
      <c r="S311" s="16"/>
      <c r="T311" s="16"/>
      <c r="U311" s="16"/>
      <c r="V311" s="16"/>
      <c r="W311" s="16"/>
      <c r="X311" s="3"/>
      <c r="Y311" s="3"/>
      <c r="Z311" s="3"/>
      <c r="AA311" s="3"/>
      <c r="AB311" s="3"/>
      <c r="AC311" s="3"/>
      <c r="AD311" s="3"/>
      <c r="AE311" s="3"/>
      <c r="AF311" s="3"/>
      <c r="AG311" s="27"/>
      <c r="AH311" s="27"/>
      <c r="AI311" s="27"/>
      <c r="AJ311" s="27"/>
      <c r="AK311" s="27"/>
      <c r="AL311" s="16"/>
      <c r="AM311" s="31"/>
      <c r="AN311" s="31"/>
      <c r="AO311" s="31"/>
      <c r="AP311" s="31"/>
      <c r="AQ311" s="31"/>
      <c r="AR311" s="3"/>
      <c r="AS311" s="3"/>
      <c r="AT311" s="3"/>
      <c r="AU311" s="3"/>
      <c r="AV311" s="3"/>
      <c r="AW311" s="3"/>
      <c r="AX311" s="3"/>
      <c r="AY311" s="3"/>
      <c r="AZ311" s="3"/>
      <c r="BA311" s="3"/>
      <c r="BB311" s="3"/>
      <c r="BC311" s="3"/>
      <c r="BD311" s="3"/>
      <c r="BE311" s="3"/>
      <c r="BF311" s="3"/>
      <c r="BG311" s="3"/>
    </row>
    <row r="312" spans="1:59" s="4" customFormat="1" x14ac:dyDescent="0.2">
      <c r="A312" s="17"/>
      <c r="B312" s="1"/>
      <c r="C312" s="17"/>
      <c r="D312" s="1"/>
      <c r="E312" s="3"/>
      <c r="F312" s="16"/>
      <c r="G312" s="16"/>
      <c r="H312" s="16"/>
      <c r="I312" s="16"/>
      <c r="J312" s="16"/>
      <c r="K312" s="16"/>
      <c r="L312" s="16"/>
      <c r="M312" s="16"/>
      <c r="N312" s="16"/>
      <c r="O312" s="16"/>
      <c r="P312" s="16"/>
      <c r="Q312" s="16"/>
      <c r="R312" s="16"/>
      <c r="S312" s="16"/>
      <c r="T312" s="16"/>
      <c r="U312" s="16"/>
      <c r="V312" s="16"/>
      <c r="W312" s="16"/>
      <c r="X312" s="3"/>
      <c r="Y312" s="3"/>
      <c r="Z312" s="3"/>
      <c r="AA312" s="3"/>
      <c r="AB312" s="3"/>
      <c r="AC312" s="3"/>
      <c r="AD312" s="3"/>
      <c r="AE312" s="3"/>
      <c r="AF312" s="3"/>
      <c r="AG312" s="27"/>
      <c r="AH312" s="27"/>
      <c r="AI312" s="27"/>
      <c r="AJ312" s="27"/>
      <c r="AK312" s="27"/>
      <c r="AL312" s="16"/>
      <c r="AM312" s="27"/>
      <c r="AN312" s="27"/>
      <c r="AO312" s="27"/>
      <c r="AP312" s="27"/>
      <c r="AQ312" s="27"/>
      <c r="AR312" s="3"/>
      <c r="AS312" s="3"/>
      <c r="AT312" s="3"/>
      <c r="AU312" s="3"/>
      <c r="AV312" s="3"/>
      <c r="AW312" s="3"/>
      <c r="AX312" s="3"/>
      <c r="AY312" s="3"/>
      <c r="AZ312" s="3"/>
      <c r="BA312" s="3"/>
      <c r="BB312" s="3"/>
      <c r="BC312" s="3"/>
      <c r="BD312" s="3"/>
      <c r="BE312" s="3"/>
      <c r="BF312" s="3"/>
      <c r="BG312" s="3"/>
    </row>
    <row r="313" spans="1:59" s="4" customFormat="1" x14ac:dyDescent="0.2">
      <c r="A313" s="17"/>
      <c r="B313" s="1"/>
      <c r="C313" s="17"/>
      <c r="D313" s="1"/>
      <c r="E313" s="3"/>
      <c r="F313" s="16"/>
      <c r="G313" s="16"/>
      <c r="H313" s="16"/>
      <c r="I313" s="16"/>
      <c r="J313" s="16"/>
      <c r="K313" s="16"/>
      <c r="L313" s="16"/>
      <c r="M313" s="16"/>
      <c r="N313" s="16"/>
      <c r="O313" s="16"/>
      <c r="P313" s="16"/>
      <c r="Q313" s="16"/>
      <c r="R313" s="16"/>
      <c r="S313" s="16"/>
      <c r="T313" s="16"/>
      <c r="U313" s="16"/>
      <c r="V313" s="16"/>
      <c r="W313" s="16"/>
      <c r="X313" s="3"/>
      <c r="Y313" s="3"/>
      <c r="Z313" s="3"/>
      <c r="AA313" s="3"/>
      <c r="AB313" s="3"/>
      <c r="AC313" s="3"/>
      <c r="AD313" s="3"/>
      <c r="AE313" s="3"/>
      <c r="AF313" s="3"/>
      <c r="AG313" s="27"/>
      <c r="AH313" s="27"/>
      <c r="AI313" s="27"/>
      <c r="AJ313" s="27"/>
      <c r="AK313" s="27"/>
      <c r="AL313" s="16"/>
      <c r="AM313" s="27"/>
      <c r="AN313" s="27"/>
      <c r="AO313" s="27"/>
      <c r="AP313" s="27"/>
      <c r="AQ313" s="27"/>
      <c r="AR313" s="3"/>
      <c r="AS313" s="3"/>
      <c r="AT313" s="3"/>
      <c r="AU313" s="3"/>
      <c r="AV313" s="3"/>
      <c r="AW313" s="3"/>
      <c r="AX313" s="3"/>
      <c r="AY313" s="3"/>
      <c r="AZ313" s="3"/>
      <c r="BA313" s="3"/>
      <c r="BB313" s="3"/>
      <c r="BC313" s="3"/>
      <c r="BD313" s="3"/>
      <c r="BE313" s="3"/>
      <c r="BF313" s="3"/>
      <c r="BG313" s="3"/>
    </row>
    <row r="314" spans="1:59" s="4" customFormat="1" x14ac:dyDescent="0.2">
      <c r="A314" s="17"/>
      <c r="B314" s="1"/>
      <c r="C314" s="17"/>
      <c r="D314" s="1"/>
      <c r="E314" s="3"/>
      <c r="F314" s="16"/>
      <c r="G314" s="16"/>
      <c r="H314" s="16"/>
      <c r="I314" s="16"/>
      <c r="J314" s="16"/>
      <c r="K314" s="16"/>
      <c r="L314" s="16"/>
      <c r="M314" s="16"/>
      <c r="N314" s="16"/>
      <c r="O314" s="16"/>
      <c r="P314" s="16"/>
      <c r="Q314" s="16"/>
      <c r="R314" s="16"/>
      <c r="S314" s="16"/>
      <c r="T314" s="16"/>
      <c r="U314" s="16"/>
      <c r="V314" s="16"/>
      <c r="W314" s="16"/>
      <c r="X314" s="3"/>
      <c r="Y314" s="3"/>
      <c r="Z314" s="3"/>
      <c r="AA314" s="3"/>
      <c r="AB314" s="3"/>
      <c r="AC314" s="3"/>
      <c r="AD314" s="3"/>
      <c r="AE314" s="3"/>
      <c r="AF314" s="3"/>
      <c r="AG314" s="27"/>
      <c r="AH314" s="27"/>
      <c r="AI314" s="27"/>
      <c r="AJ314" s="27"/>
      <c r="AK314" s="27"/>
      <c r="AL314" s="16"/>
      <c r="AM314" s="27"/>
      <c r="AN314" s="27"/>
      <c r="AO314" s="27"/>
      <c r="AP314" s="27"/>
      <c r="AQ314" s="27"/>
      <c r="AR314" s="3"/>
      <c r="AS314" s="3"/>
      <c r="AT314" s="3"/>
      <c r="AU314" s="3"/>
      <c r="AV314" s="3"/>
      <c r="AW314" s="3"/>
      <c r="AX314" s="3"/>
      <c r="AY314" s="3"/>
      <c r="AZ314" s="3"/>
      <c r="BA314" s="3"/>
      <c r="BB314" s="3"/>
      <c r="BC314" s="3"/>
      <c r="BD314" s="3"/>
      <c r="BE314" s="3"/>
      <c r="BF314" s="3"/>
      <c r="BG314" s="3"/>
    </row>
    <row r="315" spans="1:59" s="4" customFormat="1" x14ac:dyDescent="0.2">
      <c r="A315" s="17"/>
      <c r="B315" s="1"/>
      <c r="C315" s="17"/>
      <c r="D315" s="1"/>
      <c r="E315" s="3"/>
      <c r="F315" s="16"/>
      <c r="G315" s="16"/>
      <c r="H315" s="16"/>
      <c r="I315" s="16"/>
      <c r="J315" s="16"/>
      <c r="K315" s="16"/>
      <c r="L315" s="16"/>
      <c r="M315" s="16"/>
      <c r="N315" s="16"/>
      <c r="O315" s="16"/>
      <c r="P315" s="16"/>
      <c r="Q315" s="16"/>
      <c r="R315" s="16"/>
      <c r="S315" s="16"/>
      <c r="T315" s="16"/>
      <c r="U315" s="16"/>
      <c r="V315" s="16"/>
      <c r="W315" s="16"/>
      <c r="X315" s="3"/>
      <c r="Y315" s="3"/>
      <c r="Z315" s="3"/>
      <c r="AA315" s="3"/>
      <c r="AB315" s="3"/>
      <c r="AC315" s="3"/>
      <c r="AD315" s="3"/>
      <c r="AE315" s="3"/>
      <c r="AF315" s="3"/>
      <c r="AG315" s="27"/>
      <c r="AH315" s="27"/>
      <c r="AI315" s="27"/>
      <c r="AJ315" s="27"/>
      <c r="AK315" s="27"/>
      <c r="AL315" s="16"/>
      <c r="AM315" s="27"/>
      <c r="AN315" s="27"/>
      <c r="AO315" s="27"/>
      <c r="AP315" s="27"/>
      <c r="AQ315" s="27"/>
      <c r="AR315" s="3"/>
      <c r="AS315" s="3"/>
      <c r="AT315" s="3"/>
      <c r="AU315" s="3"/>
      <c r="AV315" s="3"/>
      <c r="AW315" s="3"/>
      <c r="AX315" s="3"/>
      <c r="AY315" s="3"/>
      <c r="AZ315" s="3"/>
      <c r="BA315" s="3"/>
      <c r="BB315" s="3"/>
      <c r="BC315" s="3"/>
      <c r="BD315" s="3"/>
      <c r="BE315" s="3"/>
      <c r="BF315" s="3"/>
      <c r="BG315" s="3"/>
    </row>
    <row r="316" spans="1:59" s="4" customFormat="1" x14ac:dyDescent="0.2">
      <c r="A316" s="17"/>
      <c r="B316" s="1"/>
      <c r="C316" s="17"/>
      <c r="D316" s="1"/>
      <c r="E316" s="3"/>
      <c r="F316" s="16"/>
      <c r="G316" s="16"/>
      <c r="H316" s="16"/>
      <c r="I316" s="16"/>
      <c r="J316" s="16"/>
      <c r="K316" s="16"/>
      <c r="L316" s="16"/>
      <c r="M316" s="16"/>
      <c r="N316" s="16"/>
      <c r="O316" s="16"/>
      <c r="P316" s="16"/>
      <c r="Q316" s="16"/>
      <c r="R316" s="16"/>
      <c r="S316" s="16"/>
      <c r="T316" s="16"/>
      <c r="U316" s="16"/>
      <c r="V316" s="16"/>
      <c r="W316" s="16"/>
      <c r="X316" s="3"/>
      <c r="Y316" s="3"/>
      <c r="Z316" s="3"/>
      <c r="AA316" s="3"/>
      <c r="AB316" s="3"/>
      <c r="AC316" s="3"/>
      <c r="AD316" s="3"/>
      <c r="AE316" s="3"/>
      <c r="AF316" s="3"/>
      <c r="AG316" s="27"/>
      <c r="AH316" s="27"/>
      <c r="AI316" s="27"/>
      <c r="AJ316" s="27"/>
      <c r="AK316" s="27"/>
      <c r="AL316" s="16"/>
      <c r="AM316" s="27"/>
      <c r="AN316" s="27"/>
      <c r="AO316" s="27"/>
      <c r="AP316" s="27"/>
      <c r="AQ316" s="27"/>
      <c r="AR316" s="3"/>
      <c r="AS316" s="3"/>
      <c r="AT316" s="3"/>
      <c r="AU316" s="3"/>
      <c r="AV316" s="3"/>
      <c r="AW316" s="3"/>
      <c r="AX316" s="3"/>
      <c r="AY316" s="3"/>
      <c r="AZ316" s="3"/>
      <c r="BA316" s="3"/>
      <c r="BB316" s="3"/>
      <c r="BC316" s="3"/>
      <c r="BD316" s="3"/>
      <c r="BE316" s="3"/>
      <c r="BF316" s="3"/>
      <c r="BG316" s="3"/>
    </row>
    <row r="317" spans="1:59" s="4" customFormat="1" x14ac:dyDescent="0.2">
      <c r="A317" s="17"/>
      <c r="B317" s="1"/>
      <c r="C317" s="17"/>
      <c r="D317" s="1"/>
      <c r="E317" s="3"/>
      <c r="F317" s="16"/>
      <c r="G317" s="16"/>
      <c r="H317" s="16"/>
      <c r="I317" s="16"/>
      <c r="J317" s="16"/>
      <c r="K317" s="16"/>
      <c r="L317" s="16"/>
      <c r="M317" s="16"/>
      <c r="N317" s="16"/>
      <c r="O317" s="16"/>
      <c r="P317" s="16"/>
      <c r="Q317" s="16"/>
      <c r="R317" s="16"/>
      <c r="S317" s="16"/>
      <c r="T317" s="16"/>
      <c r="U317" s="16"/>
      <c r="V317" s="16"/>
      <c r="W317" s="16"/>
      <c r="X317" s="3"/>
      <c r="Y317" s="3"/>
      <c r="Z317" s="3"/>
      <c r="AA317" s="3"/>
      <c r="AB317" s="3"/>
      <c r="AC317" s="3"/>
      <c r="AD317" s="3"/>
      <c r="AE317" s="3"/>
      <c r="AF317" s="3"/>
      <c r="AG317" s="27"/>
      <c r="AH317" s="27"/>
      <c r="AI317" s="27"/>
      <c r="AJ317" s="27"/>
      <c r="AK317" s="27"/>
      <c r="AL317" s="16"/>
      <c r="AM317" s="27"/>
      <c r="AN317" s="27"/>
      <c r="AO317" s="27"/>
      <c r="AP317" s="27"/>
      <c r="AQ317" s="27"/>
      <c r="AR317" s="3"/>
      <c r="AS317" s="3"/>
      <c r="AT317" s="3"/>
      <c r="AU317" s="3"/>
      <c r="AV317" s="3"/>
      <c r="AW317" s="3"/>
      <c r="AX317" s="3"/>
      <c r="AY317" s="3"/>
      <c r="AZ317" s="3"/>
      <c r="BA317" s="3"/>
      <c r="BB317" s="3"/>
      <c r="BC317" s="3"/>
      <c r="BD317" s="3"/>
      <c r="BE317" s="3"/>
      <c r="BF317" s="3"/>
      <c r="BG317" s="3"/>
    </row>
    <row r="318" spans="1:59" s="4" customFormat="1" x14ac:dyDescent="0.2">
      <c r="A318" s="17"/>
      <c r="B318" s="1"/>
      <c r="C318" s="17"/>
      <c r="D318" s="1"/>
      <c r="E318" s="3"/>
      <c r="F318" s="16"/>
      <c r="G318" s="16"/>
      <c r="H318" s="16"/>
      <c r="I318" s="16"/>
      <c r="J318" s="16"/>
      <c r="K318" s="16"/>
      <c r="L318" s="16"/>
      <c r="M318" s="16"/>
      <c r="N318" s="16"/>
      <c r="O318" s="16"/>
      <c r="P318" s="16"/>
      <c r="Q318" s="16"/>
      <c r="R318" s="16"/>
      <c r="S318" s="16"/>
      <c r="T318" s="16"/>
      <c r="U318" s="16"/>
      <c r="V318" s="16"/>
      <c r="W318" s="16"/>
      <c r="X318" s="3"/>
      <c r="Y318" s="3"/>
      <c r="Z318" s="3"/>
      <c r="AA318" s="3"/>
      <c r="AB318" s="3"/>
      <c r="AC318" s="3"/>
      <c r="AD318" s="3"/>
      <c r="AE318" s="3"/>
      <c r="AF318" s="3"/>
      <c r="AG318" s="27"/>
      <c r="AH318" s="27"/>
      <c r="AI318" s="27"/>
      <c r="AJ318" s="27"/>
      <c r="AK318" s="27"/>
      <c r="AL318" s="16"/>
      <c r="AM318" s="27"/>
      <c r="AN318" s="27"/>
      <c r="AO318" s="27"/>
      <c r="AP318" s="27"/>
      <c r="AQ318" s="27"/>
      <c r="AR318" s="3"/>
      <c r="AS318" s="3"/>
      <c r="AT318" s="3"/>
      <c r="AU318" s="3"/>
      <c r="AV318" s="3"/>
      <c r="AW318" s="3"/>
      <c r="AX318" s="3"/>
      <c r="AY318" s="3"/>
      <c r="AZ318" s="3"/>
      <c r="BA318" s="3"/>
      <c r="BB318" s="3"/>
      <c r="BC318" s="3"/>
      <c r="BD318" s="3"/>
      <c r="BE318" s="3"/>
      <c r="BF318" s="3"/>
      <c r="BG318" s="3"/>
    </row>
    <row r="319" spans="1:59" s="4" customFormat="1" x14ac:dyDescent="0.2">
      <c r="A319" s="17"/>
      <c r="B319" s="1"/>
      <c r="C319" s="17"/>
      <c r="D319" s="1"/>
      <c r="E319" s="3"/>
      <c r="F319" s="16"/>
      <c r="G319" s="16"/>
      <c r="H319" s="16"/>
      <c r="I319" s="16"/>
      <c r="J319" s="16"/>
      <c r="K319" s="16"/>
      <c r="L319" s="16"/>
      <c r="M319" s="16"/>
      <c r="N319" s="16"/>
      <c r="O319" s="16"/>
      <c r="P319" s="16"/>
      <c r="Q319" s="16"/>
      <c r="R319" s="16"/>
      <c r="S319" s="16"/>
      <c r="T319" s="16"/>
      <c r="U319" s="16"/>
      <c r="V319" s="16"/>
      <c r="W319" s="16"/>
      <c r="X319" s="3"/>
      <c r="Y319" s="3"/>
      <c r="Z319" s="3"/>
      <c r="AA319" s="3"/>
      <c r="AB319" s="3"/>
      <c r="AC319" s="3"/>
      <c r="AD319" s="3"/>
      <c r="AE319" s="3"/>
      <c r="AF319" s="3"/>
      <c r="AG319" s="27"/>
      <c r="AH319" s="27"/>
      <c r="AI319" s="27"/>
      <c r="AJ319" s="27"/>
      <c r="AK319" s="27"/>
      <c r="AL319" s="16"/>
      <c r="AM319" s="27"/>
      <c r="AN319" s="27"/>
      <c r="AO319" s="27"/>
      <c r="AP319" s="27"/>
      <c r="AQ319" s="27"/>
      <c r="AR319" s="3"/>
      <c r="AS319" s="3"/>
      <c r="AT319" s="3"/>
      <c r="AU319" s="3"/>
      <c r="AV319" s="3"/>
      <c r="AW319" s="3"/>
      <c r="AX319" s="3"/>
      <c r="AY319" s="3"/>
      <c r="AZ319" s="3"/>
      <c r="BA319" s="3"/>
      <c r="BB319" s="3"/>
      <c r="BC319" s="3"/>
      <c r="BD319" s="3"/>
      <c r="BE319" s="3"/>
      <c r="BF319" s="3"/>
      <c r="BG319" s="3"/>
    </row>
    <row r="320" spans="1:59" s="4" customFormat="1" x14ac:dyDescent="0.2">
      <c r="A320" s="17"/>
      <c r="B320" s="1"/>
      <c r="C320" s="17"/>
      <c r="D320" s="1"/>
      <c r="E320" s="3"/>
      <c r="F320" s="16"/>
      <c r="G320" s="16"/>
      <c r="H320" s="16"/>
      <c r="I320" s="16"/>
      <c r="J320" s="16"/>
      <c r="K320" s="16"/>
      <c r="L320" s="16"/>
      <c r="M320" s="16"/>
      <c r="N320" s="16"/>
      <c r="O320" s="16"/>
      <c r="P320" s="16"/>
      <c r="Q320" s="16"/>
      <c r="R320" s="16"/>
      <c r="S320" s="16"/>
      <c r="T320" s="16"/>
      <c r="U320" s="16"/>
      <c r="V320" s="16"/>
      <c r="W320" s="16"/>
      <c r="X320" s="3"/>
      <c r="Y320" s="3"/>
      <c r="Z320" s="3"/>
      <c r="AA320" s="3"/>
      <c r="AB320" s="3"/>
      <c r="AC320" s="3"/>
      <c r="AD320" s="3"/>
      <c r="AE320" s="3"/>
      <c r="AF320" s="3"/>
      <c r="AG320" s="27"/>
      <c r="AH320" s="27"/>
      <c r="AI320" s="27"/>
      <c r="AJ320" s="27"/>
      <c r="AK320" s="27"/>
      <c r="AL320" s="16"/>
      <c r="AM320" s="27"/>
      <c r="AN320" s="27"/>
      <c r="AO320" s="27"/>
      <c r="AP320" s="27"/>
      <c r="AQ320" s="27"/>
      <c r="AR320" s="3"/>
      <c r="AS320" s="3"/>
      <c r="AT320" s="3"/>
      <c r="AU320" s="3"/>
      <c r="AV320" s="3"/>
      <c r="AW320" s="3"/>
      <c r="AX320" s="3"/>
      <c r="AY320" s="3"/>
      <c r="AZ320" s="3"/>
      <c r="BA320" s="3"/>
      <c r="BB320" s="3"/>
      <c r="BC320" s="3"/>
      <c r="BD320" s="3"/>
      <c r="BE320" s="3"/>
      <c r="BF320" s="3"/>
      <c r="BG320" s="3"/>
    </row>
    <row r="321" spans="1:59" s="4" customFormat="1" x14ac:dyDescent="0.2">
      <c r="A321" s="17"/>
      <c r="B321" s="1"/>
      <c r="C321" s="17"/>
      <c r="D321" s="1"/>
      <c r="E321" s="3"/>
      <c r="F321" s="16"/>
      <c r="G321" s="16"/>
      <c r="H321" s="16"/>
      <c r="I321" s="16"/>
      <c r="J321" s="16"/>
      <c r="K321" s="16"/>
      <c r="L321" s="16"/>
      <c r="M321" s="16"/>
      <c r="N321" s="16"/>
      <c r="O321" s="16"/>
      <c r="P321" s="16"/>
      <c r="Q321" s="16"/>
      <c r="R321" s="16"/>
      <c r="S321" s="16"/>
      <c r="T321" s="16"/>
      <c r="U321" s="16"/>
      <c r="V321" s="16"/>
      <c r="W321" s="16"/>
      <c r="X321" s="3"/>
      <c r="Y321" s="3"/>
      <c r="Z321" s="3"/>
      <c r="AA321" s="3"/>
      <c r="AB321" s="3"/>
      <c r="AC321" s="3"/>
      <c r="AD321" s="3"/>
      <c r="AE321" s="3"/>
      <c r="AF321" s="3"/>
      <c r="AG321" s="27"/>
      <c r="AH321" s="27"/>
      <c r="AI321" s="27"/>
      <c r="AJ321" s="27"/>
      <c r="AK321" s="27"/>
      <c r="AL321" s="16"/>
      <c r="AM321" s="27"/>
      <c r="AN321" s="27"/>
      <c r="AO321" s="27"/>
      <c r="AP321" s="27"/>
      <c r="AQ321" s="27"/>
      <c r="AR321" s="3"/>
      <c r="AS321" s="3"/>
      <c r="AT321" s="3"/>
      <c r="AU321" s="3"/>
      <c r="AV321" s="3"/>
      <c r="AW321" s="3"/>
      <c r="AX321" s="3"/>
      <c r="AY321" s="3"/>
      <c r="AZ321" s="3"/>
      <c r="BA321" s="3"/>
      <c r="BB321" s="3"/>
      <c r="BC321" s="3"/>
      <c r="BD321" s="3"/>
      <c r="BE321" s="3"/>
      <c r="BF321" s="3"/>
      <c r="BG321" s="3"/>
    </row>
    <row r="322" spans="1:59" s="4" customFormat="1" x14ac:dyDescent="0.2">
      <c r="A322" s="17"/>
      <c r="B322" s="1"/>
      <c r="C322" s="17"/>
      <c r="D322" s="1"/>
      <c r="E322" s="3"/>
      <c r="F322" s="16"/>
      <c r="G322" s="16"/>
      <c r="H322" s="16"/>
      <c r="I322" s="16"/>
      <c r="J322" s="16"/>
      <c r="K322" s="16"/>
      <c r="L322" s="16"/>
      <c r="M322" s="16"/>
      <c r="N322" s="16"/>
      <c r="O322" s="16"/>
      <c r="P322" s="16"/>
      <c r="Q322" s="16"/>
      <c r="R322" s="16"/>
      <c r="S322" s="16"/>
      <c r="T322" s="16"/>
      <c r="U322" s="16"/>
      <c r="V322" s="16"/>
      <c r="W322" s="16"/>
      <c r="X322" s="3"/>
      <c r="Y322" s="3"/>
      <c r="Z322" s="3"/>
      <c r="AA322" s="3"/>
      <c r="AB322" s="3"/>
      <c r="AC322" s="3"/>
      <c r="AD322" s="3"/>
      <c r="AE322" s="3"/>
      <c r="AF322" s="3"/>
      <c r="AG322" s="27"/>
      <c r="AH322" s="27"/>
      <c r="AI322" s="27"/>
      <c r="AJ322" s="27"/>
      <c r="AK322" s="27"/>
      <c r="AL322" s="16"/>
      <c r="AM322" s="27"/>
      <c r="AN322" s="27"/>
      <c r="AO322" s="27"/>
      <c r="AP322" s="27"/>
      <c r="AQ322" s="27"/>
      <c r="AR322" s="3"/>
      <c r="AS322" s="3"/>
      <c r="AT322" s="3"/>
      <c r="AU322" s="3"/>
      <c r="AV322" s="3"/>
      <c r="AW322" s="3"/>
      <c r="AX322" s="3"/>
      <c r="AY322" s="3"/>
      <c r="AZ322" s="3"/>
      <c r="BA322" s="3"/>
      <c r="BB322" s="3"/>
      <c r="BC322" s="3"/>
      <c r="BD322" s="3"/>
      <c r="BE322" s="3"/>
      <c r="BF322" s="3"/>
      <c r="BG322" s="3"/>
    </row>
    <row r="323" spans="1:59" s="4" customFormat="1" x14ac:dyDescent="0.2">
      <c r="A323" s="17"/>
      <c r="B323" s="1"/>
      <c r="C323" s="17"/>
      <c r="D323" s="1"/>
      <c r="E323" s="3"/>
      <c r="F323" s="16"/>
      <c r="G323" s="16"/>
      <c r="H323" s="16"/>
      <c r="I323" s="16"/>
      <c r="J323" s="16"/>
      <c r="K323" s="16"/>
      <c r="L323" s="16"/>
      <c r="M323" s="16"/>
      <c r="N323" s="16"/>
      <c r="O323" s="16"/>
      <c r="P323" s="16"/>
      <c r="Q323" s="16"/>
      <c r="R323" s="16"/>
      <c r="S323" s="16"/>
      <c r="T323" s="16"/>
      <c r="U323" s="16"/>
      <c r="V323" s="16"/>
      <c r="W323" s="16"/>
      <c r="X323" s="3"/>
      <c r="Y323" s="3"/>
      <c r="Z323" s="3"/>
      <c r="AA323" s="3"/>
      <c r="AB323" s="3"/>
      <c r="AC323" s="3"/>
      <c r="AD323" s="3"/>
      <c r="AE323" s="3"/>
      <c r="AF323" s="3"/>
      <c r="AG323" s="27"/>
      <c r="AH323" s="27"/>
      <c r="AI323" s="27"/>
      <c r="AJ323" s="27"/>
      <c r="AK323" s="27"/>
      <c r="AL323" s="16"/>
      <c r="AM323" s="27"/>
      <c r="AN323" s="27"/>
      <c r="AO323" s="27"/>
      <c r="AP323" s="27"/>
      <c r="AQ323" s="27"/>
      <c r="AR323" s="3"/>
      <c r="AS323" s="3"/>
      <c r="AT323" s="3"/>
      <c r="AU323" s="3"/>
      <c r="AV323" s="3"/>
      <c r="AW323" s="3"/>
      <c r="AX323" s="3"/>
      <c r="AY323" s="3"/>
      <c r="AZ323" s="3"/>
      <c r="BA323" s="3"/>
      <c r="BB323" s="3"/>
      <c r="BC323" s="3"/>
      <c r="BD323" s="3"/>
      <c r="BE323" s="3"/>
      <c r="BF323" s="3"/>
      <c r="BG323" s="3"/>
    </row>
    <row r="324" spans="1:59" s="4" customFormat="1" x14ac:dyDescent="0.2">
      <c r="A324" s="17"/>
      <c r="B324" s="1"/>
      <c r="C324" s="17"/>
      <c r="D324" s="1"/>
      <c r="E324" s="3"/>
      <c r="F324" s="16"/>
      <c r="G324" s="16"/>
      <c r="H324" s="16"/>
      <c r="I324" s="16"/>
      <c r="J324" s="16"/>
      <c r="K324" s="16"/>
      <c r="L324" s="16"/>
      <c r="M324" s="16"/>
      <c r="N324" s="16"/>
      <c r="O324" s="16"/>
      <c r="P324" s="16"/>
      <c r="Q324" s="16"/>
      <c r="R324" s="16"/>
      <c r="S324" s="16"/>
      <c r="T324" s="16"/>
      <c r="U324" s="16"/>
      <c r="V324" s="16"/>
      <c r="W324" s="16"/>
      <c r="X324" s="3"/>
      <c r="Y324" s="3"/>
      <c r="Z324" s="3"/>
      <c r="AA324" s="3"/>
      <c r="AB324" s="3"/>
      <c r="AC324" s="3"/>
      <c r="AD324" s="3"/>
      <c r="AE324" s="3"/>
      <c r="AF324" s="3"/>
      <c r="AG324" s="27"/>
      <c r="AH324" s="27"/>
      <c r="AI324" s="27"/>
      <c r="AJ324" s="27"/>
      <c r="AK324" s="27"/>
      <c r="AL324" s="16"/>
      <c r="AM324" s="27"/>
      <c r="AN324" s="27"/>
      <c r="AO324" s="27"/>
      <c r="AP324" s="27"/>
      <c r="AQ324" s="27"/>
      <c r="AR324" s="3"/>
      <c r="AS324" s="3"/>
      <c r="AT324" s="3"/>
      <c r="AU324" s="3"/>
      <c r="AV324" s="3"/>
      <c r="AW324" s="3"/>
      <c r="AX324" s="3"/>
      <c r="AY324" s="3"/>
      <c r="AZ324" s="3"/>
      <c r="BA324" s="3"/>
      <c r="BB324" s="3"/>
      <c r="BC324" s="3"/>
      <c r="BD324" s="3"/>
      <c r="BE324" s="3"/>
      <c r="BF324" s="3"/>
      <c r="BG324" s="3"/>
    </row>
    <row r="325" spans="1:59" s="4" customFormat="1" x14ac:dyDescent="0.2">
      <c r="A325" s="17"/>
      <c r="B325" s="1"/>
      <c r="C325" s="17"/>
      <c r="D325" s="1"/>
      <c r="E325" s="3"/>
      <c r="F325" s="16"/>
      <c r="G325" s="16"/>
      <c r="H325" s="16"/>
      <c r="I325" s="16"/>
      <c r="J325" s="16"/>
      <c r="K325" s="16"/>
      <c r="L325" s="16"/>
      <c r="M325" s="16"/>
      <c r="N325" s="16"/>
      <c r="O325" s="16"/>
      <c r="P325" s="16"/>
      <c r="Q325" s="16"/>
      <c r="R325" s="16"/>
      <c r="S325" s="16"/>
      <c r="T325" s="16"/>
      <c r="U325" s="16"/>
      <c r="V325" s="16"/>
      <c r="W325" s="16"/>
      <c r="X325" s="3"/>
      <c r="Y325" s="3"/>
      <c r="Z325" s="3"/>
      <c r="AA325" s="3"/>
      <c r="AB325" s="3"/>
      <c r="AC325" s="3"/>
      <c r="AD325" s="3"/>
      <c r="AE325" s="3"/>
      <c r="AF325" s="3"/>
      <c r="AG325" s="27"/>
      <c r="AH325" s="27"/>
      <c r="AI325" s="27"/>
      <c r="AJ325" s="27"/>
      <c r="AK325" s="27"/>
      <c r="AL325" s="16"/>
      <c r="AM325" s="27"/>
      <c r="AN325" s="27"/>
      <c r="AO325" s="27"/>
      <c r="AP325" s="27"/>
      <c r="AQ325" s="27"/>
      <c r="AR325" s="3"/>
      <c r="AS325" s="3"/>
      <c r="AT325" s="3"/>
      <c r="AU325" s="3"/>
      <c r="AV325" s="3"/>
      <c r="AW325" s="3"/>
      <c r="AX325" s="3"/>
      <c r="AY325" s="3"/>
      <c r="AZ325" s="3"/>
      <c r="BA325" s="3"/>
      <c r="BB325" s="3"/>
      <c r="BC325" s="3"/>
      <c r="BD325" s="3"/>
      <c r="BE325" s="3"/>
      <c r="BF325" s="3"/>
      <c r="BG325" s="3"/>
    </row>
    <row r="326" spans="1:59" s="4" customFormat="1" x14ac:dyDescent="0.2">
      <c r="A326" s="17"/>
      <c r="B326" s="1"/>
      <c r="C326" s="17"/>
      <c r="D326" s="1"/>
      <c r="E326" s="3"/>
      <c r="F326" s="16"/>
      <c r="G326" s="16"/>
      <c r="H326" s="16"/>
      <c r="I326" s="16"/>
      <c r="J326" s="16"/>
      <c r="K326" s="16"/>
      <c r="L326" s="16"/>
      <c r="M326" s="16"/>
      <c r="N326" s="16"/>
      <c r="O326" s="16"/>
      <c r="P326" s="16"/>
      <c r="Q326" s="16"/>
      <c r="R326" s="16"/>
      <c r="S326" s="16"/>
      <c r="T326" s="16"/>
      <c r="U326" s="16"/>
      <c r="V326" s="16"/>
      <c r="W326" s="16"/>
      <c r="X326" s="3"/>
      <c r="Y326" s="3"/>
      <c r="Z326" s="3"/>
      <c r="AA326" s="3"/>
      <c r="AB326" s="3"/>
      <c r="AC326" s="3"/>
      <c r="AD326" s="3"/>
      <c r="AE326" s="3"/>
      <c r="AF326" s="3"/>
      <c r="AG326" s="27"/>
      <c r="AH326" s="27"/>
      <c r="AI326" s="27"/>
      <c r="AJ326" s="27"/>
      <c r="AK326" s="27"/>
      <c r="AL326" s="16"/>
      <c r="AM326" s="27"/>
      <c r="AN326" s="27"/>
      <c r="AO326" s="27"/>
      <c r="AP326" s="27"/>
      <c r="AQ326" s="27"/>
      <c r="AR326" s="3"/>
      <c r="AS326" s="3"/>
      <c r="AT326" s="3"/>
      <c r="AU326" s="3"/>
      <c r="AV326" s="3"/>
      <c r="AW326" s="3"/>
      <c r="AX326" s="3"/>
      <c r="AY326" s="3"/>
      <c r="AZ326" s="3"/>
      <c r="BA326" s="3"/>
      <c r="BB326" s="3"/>
      <c r="BC326" s="3"/>
      <c r="BD326" s="3"/>
      <c r="BE326" s="3"/>
      <c r="BF326" s="3"/>
      <c r="BG326" s="3"/>
    </row>
    <row r="327" spans="1:59" s="4" customFormat="1" x14ac:dyDescent="0.2">
      <c r="A327" s="17"/>
      <c r="B327" s="1"/>
      <c r="C327" s="17"/>
      <c r="D327" s="1"/>
      <c r="E327" s="3"/>
      <c r="F327" s="16"/>
      <c r="G327" s="16"/>
      <c r="H327" s="16"/>
      <c r="I327" s="16"/>
      <c r="J327" s="16"/>
      <c r="K327" s="16"/>
      <c r="L327" s="16"/>
      <c r="M327" s="16"/>
      <c r="N327" s="16"/>
      <c r="O327" s="16"/>
      <c r="P327" s="16"/>
      <c r="Q327" s="16"/>
      <c r="R327" s="16"/>
      <c r="S327" s="16"/>
      <c r="T327" s="16"/>
      <c r="U327" s="16"/>
      <c r="V327" s="16"/>
      <c r="W327" s="16"/>
      <c r="X327" s="3"/>
      <c r="Y327" s="3"/>
      <c r="Z327" s="3"/>
      <c r="AA327" s="3"/>
      <c r="AB327" s="3"/>
      <c r="AC327" s="3"/>
      <c r="AD327" s="3"/>
      <c r="AE327" s="3"/>
      <c r="AF327" s="3"/>
      <c r="AG327" s="27"/>
      <c r="AH327" s="27"/>
      <c r="AI327" s="27"/>
      <c r="AJ327" s="27"/>
      <c r="AK327" s="27"/>
      <c r="AL327" s="16"/>
      <c r="AM327" s="27"/>
      <c r="AN327" s="27"/>
      <c r="AO327" s="27"/>
      <c r="AP327" s="27"/>
      <c r="AQ327" s="27"/>
      <c r="AR327" s="3"/>
      <c r="AS327" s="3"/>
      <c r="AT327" s="3"/>
      <c r="AU327" s="3"/>
      <c r="AV327" s="3"/>
      <c r="AW327" s="3"/>
      <c r="AX327" s="3"/>
      <c r="AY327" s="3"/>
      <c r="AZ327" s="3"/>
      <c r="BA327" s="3"/>
      <c r="BB327" s="3"/>
      <c r="BC327" s="3"/>
      <c r="BD327" s="3"/>
      <c r="BE327" s="3"/>
      <c r="BF327" s="3"/>
      <c r="BG327" s="3"/>
    </row>
    <row r="328" spans="1:59" s="4" customFormat="1" x14ac:dyDescent="0.2">
      <c r="A328" s="17"/>
      <c r="B328" s="1"/>
      <c r="C328" s="17"/>
      <c r="D328" s="1"/>
      <c r="E328" s="3"/>
      <c r="F328" s="16"/>
      <c r="G328" s="16"/>
      <c r="H328" s="16"/>
      <c r="I328" s="16"/>
      <c r="J328" s="16"/>
      <c r="K328" s="16"/>
      <c r="L328" s="16"/>
      <c r="M328" s="16"/>
      <c r="N328" s="16"/>
      <c r="O328" s="16"/>
      <c r="P328" s="16"/>
      <c r="Q328" s="16"/>
      <c r="R328" s="16"/>
      <c r="S328" s="16"/>
      <c r="T328" s="16"/>
      <c r="U328" s="16"/>
      <c r="V328" s="16"/>
      <c r="W328" s="16"/>
      <c r="X328" s="3"/>
      <c r="Y328" s="3"/>
      <c r="Z328" s="3"/>
      <c r="AA328" s="3"/>
      <c r="AB328" s="3"/>
      <c r="AC328" s="3"/>
      <c r="AD328" s="3"/>
      <c r="AE328" s="3"/>
      <c r="AF328" s="3"/>
      <c r="AG328" s="27"/>
      <c r="AH328" s="27"/>
      <c r="AI328" s="27"/>
      <c r="AJ328" s="27"/>
      <c r="AK328" s="27"/>
      <c r="AL328" s="16"/>
      <c r="AM328" s="27"/>
      <c r="AN328" s="27"/>
      <c r="AO328" s="27"/>
      <c r="AP328" s="27"/>
      <c r="AQ328" s="27"/>
      <c r="AR328" s="3"/>
      <c r="AS328" s="3"/>
      <c r="AT328" s="3"/>
      <c r="AU328" s="3"/>
      <c r="AV328" s="3"/>
      <c r="AW328" s="3"/>
      <c r="AX328" s="3"/>
      <c r="AY328" s="3"/>
      <c r="AZ328" s="3"/>
      <c r="BA328" s="3"/>
      <c r="BB328" s="3"/>
      <c r="BC328" s="3"/>
      <c r="BD328" s="3"/>
      <c r="BE328" s="3"/>
      <c r="BF328" s="3"/>
      <c r="BG328" s="3"/>
    </row>
    <row r="329" spans="1:59" s="4" customFormat="1" x14ac:dyDescent="0.2">
      <c r="A329" s="17"/>
      <c r="B329" s="1"/>
      <c r="C329" s="17"/>
      <c r="D329" s="1"/>
      <c r="E329" s="3"/>
      <c r="F329" s="16"/>
      <c r="G329" s="16"/>
      <c r="H329" s="16"/>
      <c r="I329" s="16"/>
      <c r="J329" s="16"/>
      <c r="K329" s="16"/>
      <c r="L329" s="16"/>
      <c r="M329" s="16"/>
      <c r="N329" s="16"/>
      <c r="O329" s="16"/>
      <c r="P329" s="16"/>
      <c r="Q329" s="16"/>
      <c r="R329" s="16"/>
      <c r="S329" s="16"/>
      <c r="T329" s="16"/>
      <c r="U329" s="16"/>
      <c r="V329" s="16"/>
      <c r="W329" s="16"/>
      <c r="X329" s="3"/>
      <c r="Y329" s="3"/>
      <c r="Z329" s="3"/>
      <c r="AA329" s="3"/>
      <c r="AB329" s="3"/>
      <c r="AC329" s="3"/>
      <c r="AD329" s="3"/>
      <c r="AE329" s="3"/>
      <c r="AF329" s="3"/>
      <c r="AG329" s="27"/>
      <c r="AH329" s="27"/>
      <c r="AI329" s="27"/>
      <c r="AJ329" s="27"/>
      <c r="AK329" s="27"/>
      <c r="AL329" s="16"/>
      <c r="AM329" s="27"/>
      <c r="AN329" s="27"/>
      <c r="AO329" s="27"/>
      <c r="AP329" s="27"/>
      <c r="AQ329" s="27"/>
      <c r="AR329" s="3"/>
      <c r="AS329" s="3"/>
      <c r="AT329" s="3"/>
      <c r="AU329" s="3"/>
      <c r="AV329" s="3"/>
      <c r="AW329" s="3"/>
      <c r="AX329" s="3"/>
      <c r="AY329" s="3"/>
      <c r="AZ329" s="3"/>
      <c r="BA329" s="3"/>
      <c r="BB329" s="3"/>
      <c r="BC329" s="3"/>
      <c r="BD329" s="3"/>
      <c r="BE329" s="3"/>
      <c r="BF329" s="3"/>
      <c r="BG329" s="3"/>
    </row>
    <row r="330" spans="1:59" s="4" customFormat="1" x14ac:dyDescent="0.2">
      <c r="A330" s="17"/>
      <c r="B330" s="1"/>
      <c r="C330" s="17"/>
      <c r="D330" s="1"/>
      <c r="E330" s="3"/>
      <c r="F330" s="16"/>
      <c r="G330" s="16"/>
      <c r="H330" s="16"/>
      <c r="I330" s="16"/>
      <c r="J330" s="16"/>
      <c r="K330" s="16"/>
      <c r="L330" s="16"/>
      <c r="M330" s="16"/>
      <c r="N330" s="16"/>
      <c r="O330" s="16"/>
      <c r="P330" s="16"/>
      <c r="Q330" s="16"/>
      <c r="R330" s="16"/>
      <c r="S330" s="16"/>
      <c r="T330" s="16"/>
      <c r="U330" s="16"/>
      <c r="V330" s="16"/>
      <c r="W330" s="16"/>
      <c r="X330" s="3"/>
      <c r="Y330" s="3"/>
      <c r="Z330" s="3"/>
      <c r="AA330" s="3"/>
      <c r="AB330" s="3"/>
      <c r="AC330" s="3"/>
      <c r="AD330" s="3"/>
      <c r="AE330" s="3"/>
      <c r="AF330" s="3"/>
      <c r="AG330" s="27"/>
      <c r="AH330" s="27"/>
      <c r="AI330" s="27"/>
      <c r="AJ330" s="27"/>
      <c r="AK330" s="27"/>
      <c r="AL330" s="16"/>
      <c r="AM330" s="27"/>
      <c r="AN330" s="27"/>
      <c r="AO330" s="27"/>
      <c r="AP330" s="27"/>
      <c r="AQ330" s="27"/>
      <c r="AR330" s="3"/>
      <c r="AS330" s="3"/>
      <c r="AT330" s="3"/>
      <c r="AU330" s="3"/>
      <c r="AV330" s="3"/>
      <c r="AW330" s="3"/>
      <c r="AX330" s="3"/>
      <c r="AY330" s="3"/>
      <c r="AZ330" s="3"/>
      <c r="BA330" s="3"/>
      <c r="BB330" s="3"/>
      <c r="BC330" s="3"/>
      <c r="BD330" s="3"/>
      <c r="BE330" s="3"/>
      <c r="BF330" s="3"/>
      <c r="BG330" s="3"/>
    </row>
    <row r="331" spans="1:59" s="4" customFormat="1" x14ac:dyDescent="0.2">
      <c r="A331" s="17"/>
      <c r="B331" s="1"/>
      <c r="C331" s="17"/>
      <c r="D331" s="1"/>
      <c r="E331" s="3"/>
      <c r="F331" s="16"/>
      <c r="G331" s="16"/>
      <c r="H331" s="16"/>
      <c r="I331" s="16"/>
      <c r="J331" s="16"/>
      <c r="K331" s="16"/>
      <c r="L331" s="16"/>
      <c r="M331" s="16"/>
      <c r="N331" s="16"/>
      <c r="O331" s="16"/>
      <c r="P331" s="16"/>
      <c r="Q331" s="16"/>
      <c r="R331" s="16"/>
      <c r="S331" s="16"/>
      <c r="T331" s="16"/>
      <c r="U331" s="16"/>
      <c r="V331" s="16"/>
      <c r="W331" s="16"/>
      <c r="X331" s="3"/>
      <c r="Y331" s="3"/>
      <c r="Z331" s="3"/>
      <c r="AA331" s="3"/>
      <c r="AB331" s="3"/>
      <c r="AC331" s="3"/>
      <c r="AD331" s="3"/>
      <c r="AE331" s="3"/>
      <c r="AF331" s="3"/>
      <c r="AG331" s="27"/>
      <c r="AH331" s="27"/>
      <c r="AI331" s="27"/>
      <c r="AJ331" s="27"/>
      <c r="AK331" s="27"/>
      <c r="AL331" s="16"/>
      <c r="AM331" s="27"/>
      <c r="AN331" s="27"/>
      <c r="AO331" s="27"/>
      <c r="AP331" s="27"/>
      <c r="AQ331" s="27"/>
      <c r="AR331" s="3"/>
      <c r="AS331" s="3"/>
      <c r="AT331" s="3"/>
      <c r="AU331" s="3"/>
      <c r="AV331" s="3"/>
      <c r="AW331" s="3"/>
      <c r="AX331" s="3"/>
      <c r="AY331" s="3"/>
      <c r="AZ331" s="3"/>
      <c r="BA331" s="3"/>
      <c r="BB331" s="3"/>
      <c r="BC331" s="3"/>
      <c r="BD331" s="3"/>
      <c r="BE331" s="3"/>
      <c r="BF331" s="3"/>
      <c r="BG331" s="3"/>
    </row>
    <row r="332" spans="1:59" s="4" customFormat="1" x14ac:dyDescent="0.2">
      <c r="A332" s="17"/>
      <c r="B332" s="1"/>
      <c r="C332" s="17"/>
      <c r="D332" s="1"/>
      <c r="E332" s="3"/>
      <c r="F332" s="16"/>
      <c r="G332" s="16"/>
      <c r="H332" s="16"/>
      <c r="I332" s="16"/>
      <c r="J332" s="16"/>
      <c r="K332" s="16"/>
      <c r="L332" s="16"/>
      <c r="M332" s="16"/>
      <c r="N332" s="16"/>
      <c r="O332" s="16"/>
      <c r="P332" s="16"/>
      <c r="Q332" s="16"/>
      <c r="R332" s="16"/>
      <c r="S332" s="16"/>
      <c r="T332" s="16"/>
      <c r="U332" s="16"/>
      <c r="V332" s="16"/>
      <c r="W332" s="16"/>
      <c r="X332" s="3"/>
      <c r="Y332" s="3"/>
      <c r="Z332" s="3"/>
      <c r="AA332" s="3"/>
      <c r="AB332" s="3"/>
      <c r="AC332" s="3"/>
      <c r="AD332" s="3"/>
      <c r="AE332" s="3"/>
      <c r="AF332" s="3"/>
      <c r="AG332" s="27"/>
      <c r="AH332" s="27"/>
      <c r="AI332" s="27"/>
      <c r="AJ332" s="27"/>
      <c r="AK332" s="27"/>
      <c r="AL332" s="16"/>
      <c r="AM332" s="27"/>
      <c r="AN332" s="27"/>
      <c r="AO332" s="27"/>
      <c r="AP332" s="27"/>
      <c r="AQ332" s="27"/>
      <c r="AR332" s="3"/>
      <c r="AS332" s="3"/>
      <c r="AT332" s="3"/>
      <c r="AU332" s="3"/>
      <c r="AV332" s="3"/>
      <c r="AW332" s="3"/>
      <c r="AX332" s="3"/>
      <c r="AY332" s="3"/>
      <c r="AZ332" s="3"/>
      <c r="BA332" s="3"/>
      <c r="BB332" s="3"/>
      <c r="BC332" s="3"/>
      <c r="BD332" s="3"/>
      <c r="BE332" s="3"/>
      <c r="BF332" s="3"/>
      <c r="BG332" s="3"/>
    </row>
    <row r="333" spans="1:59" s="4" customFormat="1" x14ac:dyDescent="0.2">
      <c r="A333" s="17"/>
      <c r="B333" s="1"/>
      <c r="C333" s="17"/>
      <c r="D333" s="1"/>
      <c r="E333" s="3"/>
      <c r="F333" s="16"/>
      <c r="G333" s="16"/>
      <c r="H333" s="16"/>
      <c r="I333" s="16"/>
      <c r="J333" s="16"/>
      <c r="K333" s="16"/>
      <c r="L333" s="16"/>
      <c r="M333" s="16"/>
      <c r="N333" s="16"/>
      <c r="O333" s="16"/>
      <c r="P333" s="16"/>
      <c r="Q333" s="16"/>
      <c r="R333" s="16"/>
      <c r="S333" s="16"/>
      <c r="T333" s="16"/>
      <c r="U333" s="16"/>
      <c r="V333" s="16"/>
      <c r="W333" s="16"/>
      <c r="X333" s="3"/>
      <c r="Y333" s="3"/>
      <c r="Z333" s="3"/>
      <c r="AA333" s="3"/>
      <c r="AB333" s="3"/>
      <c r="AC333" s="3"/>
      <c r="AD333" s="3"/>
      <c r="AE333" s="3"/>
      <c r="AF333" s="3"/>
      <c r="AG333" s="27"/>
      <c r="AH333" s="27"/>
      <c r="AI333" s="27"/>
      <c r="AJ333" s="27"/>
      <c r="AK333" s="27"/>
      <c r="AL333" s="16"/>
      <c r="AM333" s="27"/>
      <c r="AN333" s="27"/>
      <c r="AO333" s="27"/>
      <c r="AP333" s="27"/>
      <c r="AQ333" s="27"/>
      <c r="AR333" s="3"/>
      <c r="AS333" s="3"/>
      <c r="AT333" s="3"/>
      <c r="AU333" s="3"/>
      <c r="AV333" s="3"/>
      <c r="AW333" s="3"/>
      <c r="AX333" s="3"/>
      <c r="AY333" s="3"/>
      <c r="AZ333" s="3"/>
      <c r="BA333" s="3"/>
      <c r="BB333" s="3"/>
      <c r="BC333" s="3"/>
      <c r="BD333" s="3"/>
      <c r="BE333" s="3"/>
      <c r="BF333" s="3"/>
      <c r="BG333" s="3"/>
    </row>
    <row r="334" spans="1:59" s="4" customFormat="1" x14ac:dyDescent="0.2">
      <c r="A334" s="17"/>
      <c r="B334" s="1"/>
      <c r="C334" s="17"/>
      <c r="D334" s="1"/>
      <c r="E334" s="3"/>
      <c r="F334" s="16"/>
      <c r="G334" s="16"/>
      <c r="H334" s="16"/>
      <c r="I334" s="16"/>
      <c r="J334" s="16"/>
      <c r="K334" s="16"/>
      <c r="L334" s="16"/>
      <c r="M334" s="16"/>
      <c r="N334" s="16"/>
      <c r="O334" s="16"/>
      <c r="P334" s="16"/>
      <c r="Q334" s="16"/>
      <c r="R334" s="16"/>
      <c r="S334" s="16"/>
      <c r="T334" s="16"/>
      <c r="U334" s="16"/>
      <c r="V334" s="16"/>
      <c r="W334" s="16"/>
      <c r="X334" s="3"/>
      <c r="Y334" s="3"/>
      <c r="Z334" s="3"/>
      <c r="AA334" s="3"/>
      <c r="AB334" s="3"/>
      <c r="AC334" s="3"/>
      <c r="AD334" s="3"/>
      <c r="AE334" s="3"/>
      <c r="AF334" s="3"/>
      <c r="AG334" s="27"/>
      <c r="AH334" s="27"/>
      <c r="AI334" s="27"/>
      <c r="AJ334" s="27"/>
      <c r="AK334" s="27"/>
      <c r="AL334" s="16"/>
      <c r="AM334" s="27"/>
      <c r="AN334" s="27"/>
      <c r="AO334" s="27"/>
      <c r="AP334" s="27"/>
      <c r="AQ334" s="27"/>
      <c r="AR334" s="3"/>
      <c r="AS334" s="3"/>
      <c r="AT334" s="3"/>
      <c r="AU334" s="3"/>
      <c r="AV334" s="3"/>
      <c r="AW334" s="3"/>
      <c r="AX334" s="3"/>
      <c r="AY334" s="3"/>
      <c r="AZ334" s="3"/>
      <c r="BA334" s="3"/>
      <c r="BB334" s="3"/>
      <c r="BC334" s="3"/>
      <c r="BD334" s="3"/>
      <c r="BE334" s="3"/>
      <c r="BF334" s="3"/>
      <c r="BG334" s="3"/>
    </row>
    <row r="335" spans="1:59" x14ac:dyDescent="0.2">
      <c r="E335" s="7"/>
      <c r="F335" s="232" t="s">
        <v>43</v>
      </c>
      <c r="G335" s="232"/>
      <c r="H335" s="232"/>
      <c r="I335" s="232"/>
      <c r="J335" s="232"/>
      <c r="K335" s="232"/>
      <c r="L335" s="232"/>
      <c r="M335" s="232"/>
      <c r="N335" s="232"/>
      <c r="O335" s="232"/>
      <c r="P335" s="232"/>
      <c r="Q335" s="232"/>
      <c r="R335" s="232"/>
      <c r="S335" s="232"/>
      <c r="T335" s="232"/>
      <c r="U335" s="232"/>
      <c r="V335" s="232"/>
      <c r="W335" s="232"/>
      <c r="X335" s="7"/>
      <c r="Y335" s="7"/>
      <c r="Z335" s="7"/>
      <c r="AA335" s="7"/>
      <c r="AB335" s="7"/>
      <c r="AC335" s="7"/>
      <c r="AD335" s="7"/>
      <c r="AE335" s="7"/>
      <c r="AF335" s="7"/>
      <c r="AG335" s="7"/>
      <c r="AH335" s="7"/>
      <c r="AI335" s="7"/>
      <c r="AJ335" s="7"/>
      <c r="AK335" s="7"/>
      <c r="AL335" s="7"/>
      <c r="AM335" s="7"/>
      <c r="AN335" s="7"/>
      <c r="AO335" s="7"/>
      <c r="AP335" s="7"/>
      <c r="AQ335" s="7"/>
    </row>
    <row r="336" spans="1:59" x14ac:dyDescent="0.2">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row>
    <row r="337" spans="1:59" x14ac:dyDescent="0.2">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row>
    <row r="338" spans="1:59" x14ac:dyDescent="0.2">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row>
    <row r="339" spans="1:59" x14ac:dyDescent="0.2">
      <c r="E339" s="7"/>
      <c r="F339" s="352" t="str">
        <f>F270</f>
        <v>Директор  Л.В. Коровьонкова</v>
      </c>
      <c r="G339" s="352"/>
      <c r="H339" s="352"/>
      <c r="I339" s="352"/>
      <c r="J339" s="352"/>
      <c r="K339" s="352"/>
      <c r="L339" s="352"/>
      <c r="M339" s="352"/>
      <c r="N339" s="352"/>
      <c r="O339" s="352"/>
      <c r="P339" s="352"/>
      <c r="Q339" s="352"/>
      <c r="Z339" s="352" t="str">
        <f>Z270</f>
        <v>Головний бухгалтер   О.В. Хижняк</v>
      </c>
      <c r="AA339" s="352"/>
      <c r="AB339" s="352"/>
      <c r="AC339" s="352"/>
      <c r="AD339" s="352"/>
      <c r="AE339" s="352"/>
      <c r="AF339" s="352"/>
      <c r="AG339" s="352"/>
      <c r="AH339" s="352"/>
      <c r="AI339" s="352"/>
      <c r="AJ339" s="352"/>
      <c r="AK339" s="352"/>
      <c r="AL339" s="7"/>
      <c r="AM339" s="7"/>
      <c r="AN339" s="7"/>
      <c r="AO339" s="7"/>
      <c r="AP339" s="7"/>
      <c r="AQ339" s="7"/>
    </row>
    <row r="340" spans="1:59" x14ac:dyDescent="0.2">
      <c r="E340" s="7"/>
      <c r="F340" s="354"/>
      <c r="G340" s="354"/>
      <c r="H340" s="354"/>
      <c r="I340" s="354"/>
      <c r="J340" s="354"/>
      <c r="K340" s="354"/>
      <c r="L340" s="354"/>
      <c r="M340" s="354"/>
      <c r="N340" s="354"/>
      <c r="O340" s="354"/>
      <c r="P340" s="354"/>
      <c r="Q340" s="354"/>
      <c r="Z340" s="353"/>
      <c r="AA340" s="353"/>
      <c r="AB340" s="353"/>
      <c r="AC340" s="353"/>
      <c r="AD340" s="353"/>
      <c r="AE340" s="353"/>
      <c r="AF340" s="353"/>
      <c r="AG340" s="353"/>
      <c r="AH340" s="353"/>
      <c r="AI340" s="353"/>
      <c r="AJ340" s="353"/>
      <c r="AK340" s="353"/>
      <c r="AL340" s="7"/>
      <c r="AM340" s="7"/>
      <c r="AN340" s="7"/>
      <c r="AO340" s="7"/>
      <c r="AP340" s="7"/>
      <c r="AQ340" s="7"/>
    </row>
    <row r="341" spans="1:59" s="4" customFormat="1" x14ac:dyDescent="0.2">
      <c r="A341" s="17"/>
      <c r="B341" s="1"/>
      <c r="C341" s="17"/>
      <c r="D341" s="1"/>
      <c r="E341" s="3"/>
      <c r="F341" s="3"/>
      <c r="G341" s="3"/>
      <c r="H341" s="3"/>
      <c r="I341" s="3"/>
      <c r="J341" s="3"/>
      <c r="K341" s="3"/>
      <c r="L341" s="3"/>
      <c r="M341" s="3"/>
      <c r="N341" s="3"/>
      <c r="O341" s="3"/>
      <c r="P341" s="3"/>
      <c r="Q341" s="3"/>
      <c r="R341" s="3"/>
      <c r="S341" s="3"/>
      <c r="T341" s="3"/>
      <c r="U341" s="3"/>
      <c r="V341" s="3"/>
      <c r="W341" s="3"/>
      <c r="X341" s="3"/>
      <c r="Y341" s="3"/>
      <c r="Z341" s="3"/>
      <c r="AA341" s="3"/>
      <c r="AB341" s="3"/>
      <c r="AC341" s="232"/>
      <c r="AD341" s="232"/>
      <c r="AE341" s="232"/>
      <c r="AF341" s="3"/>
      <c r="AG341" s="232"/>
      <c r="AH341" s="232"/>
      <c r="AI341" s="232"/>
      <c r="AJ341" s="232"/>
      <c r="AK341" s="232"/>
      <c r="AL341" s="3"/>
      <c r="AM341" s="348"/>
      <c r="AN341" s="348"/>
      <c r="AO341" s="348"/>
      <c r="AP341" s="348"/>
      <c r="AQ341" s="348"/>
      <c r="AR341" s="3"/>
      <c r="AS341" s="3"/>
      <c r="AT341" s="3"/>
      <c r="AU341" s="3"/>
      <c r="AV341" s="3"/>
      <c r="AW341" s="3"/>
      <c r="AX341" s="3"/>
      <c r="AY341" s="3"/>
      <c r="AZ341" s="3"/>
      <c r="BA341" s="3"/>
      <c r="BB341" s="3"/>
      <c r="BC341" s="3"/>
      <c r="BD341" s="3"/>
      <c r="BE341" s="3"/>
      <c r="BF341" s="3"/>
      <c r="BG341" s="3"/>
    </row>
    <row r="342" spans="1:59" s="4" customFormat="1" ht="12.75" customHeight="1" x14ac:dyDescent="0.2">
      <c r="A342" s="17"/>
      <c r="B342" s="1"/>
      <c r="C342" s="17"/>
      <c r="D342" s="1"/>
      <c r="E342" s="3"/>
      <c r="F342" s="349" t="s">
        <v>269</v>
      </c>
      <c r="G342" s="349"/>
      <c r="H342" s="349"/>
      <c r="I342" s="349"/>
      <c r="J342" s="349"/>
      <c r="K342" s="349"/>
      <c r="L342" s="349"/>
      <c r="M342" s="349"/>
      <c r="N342" s="349"/>
      <c r="O342" s="349"/>
      <c r="P342" s="349"/>
      <c r="Q342" s="349"/>
      <c r="R342" s="349"/>
      <c r="S342" s="349"/>
      <c r="T342" s="349"/>
      <c r="U342" s="349"/>
      <c r="V342" s="349"/>
      <c r="W342" s="349"/>
      <c r="X342" s="349"/>
      <c r="Y342" s="349"/>
      <c r="Z342" s="349"/>
      <c r="AA342" s="349"/>
      <c r="AB342" s="349"/>
      <c r="AC342" s="349"/>
      <c r="AD342" s="349"/>
      <c r="AE342" s="349"/>
      <c r="AF342" s="349"/>
      <c r="AG342" s="349"/>
      <c r="AH342" s="349"/>
      <c r="AI342" s="349"/>
      <c r="AJ342" s="349"/>
      <c r="AK342" s="349"/>
      <c r="AL342" s="349"/>
      <c r="AM342" s="349"/>
      <c r="AN342" s="349"/>
      <c r="AO342" s="349"/>
      <c r="AP342" s="349"/>
      <c r="AQ342" s="349"/>
      <c r="AR342" s="3"/>
      <c r="AS342" s="3"/>
      <c r="AT342" s="3"/>
      <c r="AU342" s="3"/>
      <c r="AV342" s="3"/>
      <c r="AW342" s="3"/>
      <c r="AX342" s="3"/>
      <c r="AY342" s="3"/>
      <c r="AZ342" s="3"/>
      <c r="BA342" s="3"/>
      <c r="BB342" s="3"/>
      <c r="BC342" s="3"/>
      <c r="BD342" s="3"/>
      <c r="BE342" s="3"/>
      <c r="BF342" s="3"/>
      <c r="BG342" s="3"/>
    </row>
    <row r="343" spans="1:59" s="4" customFormat="1" x14ac:dyDescent="0.2">
      <c r="A343" s="17"/>
      <c r="B343" s="1"/>
      <c r="C343" s="17"/>
      <c r="D343" s="1"/>
      <c r="E343" s="3"/>
      <c r="F343" s="287"/>
      <c r="G343" s="287"/>
      <c r="H343" s="287"/>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87"/>
      <c r="AN343" s="287"/>
      <c r="AO343" s="287"/>
      <c r="AP343" s="287"/>
      <c r="AQ343" s="287"/>
      <c r="AR343" s="3"/>
      <c r="AS343" s="3"/>
      <c r="AT343" s="3"/>
      <c r="AU343" s="3"/>
      <c r="AV343" s="3"/>
      <c r="AW343" s="3"/>
      <c r="AX343" s="3"/>
      <c r="AY343" s="3"/>
      <c r="AZ343" s="3"/>
      <c r="BA343" s="3"/>
      <c r="BB343" s="3"/>
      <c r="BC343" s="3"/>
      <c r="BD343" s="3"/>
      <c r="BE343" s="3"/>
      <c r="BF343" s="3"/>
      <c r="BG343" s="3"/>
    </row>
    <row r="344" spans="1:59" s="4" customFormat="1" x14ac:dyDescent="0.2">
      <c r="A344" s="17"/>
      <c r="B344" s="1"/>
      <c r="C344" s="17"/>
      <c r="D344" s="1"/>
      <c r="E344" s="3"/>
      <c r="F344" s="3"/>
      <c r="G344" s="3"/>
      <c r="H344" s="3"/>
      <c r="I344" s="3"/>
      <c r="J344" s="3"/>
      <c r="K344" s="3"/>
      <c r="L344" s="3"/>
      <c r="M344" s="3"/>
      <c r="N344" s="3"/>
      <c r="O344" s="3"/>
      <c r="P344" s="3"/>
      <c r="Q344" s="3"/>
      <c r="R344" s="3"/>
      <c r="S344" s="3"/>
      <c r="T344" s="3"/>
      <c r="U344" s="3"/>
      <c r="V344" s="3"/>
      <c r="W344" s="3"/>
      <c r="X344" s="3"/>
      <c r="Y344" s="3"/>
      <c r="Z344" s="3"/>
      <c r="AA344" s="3"/>
      <c r="AB344" s="3"/>
      <c r="AC344" s="232"/>
      <c r="AD344" s="232"/>
      <c r="AE344" s="232"/>
      <c r="AF344" s="3"/>
      <c r="AG344" s="232"/>
      <c r="AH344" s="232"/>
      <c r="AI344" s="232"/>
      <c r="AJ344" s="232"/>
      <c r="AK344" s="232"/>
      <c r="AL344" s="3"/>
      <c r="AM344" s="348"/>
      <c r="AN344" s="348"/>
      <c r="AO344" s="348"/>
      <c r="AP344" s="348"/>
      <c r="AQ344" s="348"/>
      <c r="AR344" s="3"/>
      <c r="AS344" s="3"/>
      <c r="AT344" s="3"/>
      <c r="AU344" s="3"/>
      <c r="AV344" s="3"/>
      <c r="AW344" s="3"/>
      <c r="AX344" s="3"/>
      <c r="AY344" s="3"/>
      <c r="AZ344" s="3"/>
      <c r="BA344" s="3"/>
      <c r="BB344" s="3"/>
      <c r="BC344" s="3"/>
      <c r="BD344" s="3"/>
      <c r="BE344" s="3"/>
      <c r="BF344" s="3"/>
      <c r="BG344" s="3"/>
    </row>
    <row r="345" spans="1:59" s="4" customFormat="1" x14ac:dyDescent="0.2">
      <c r="A345" s="17"/>
      <c r="B345" s="1"/>
      <c r="C345" s="17"/>
      <c r="D345" s="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2" t="s">
        <v>28</v>
      </c>
      <c r="AN345" s="207">
        <f>AN276+1</f>
        <v>5</v>
      </c>
      <c r="AO345" s="207"/>
      <c r="AP345" s="12" t="s">
        <v>28</v>
      </c>
      <c r="AQ345" s="13"/>
      <c r="AR345" s="3"/>
      <c r="AS345" s="3"/>
      <c r="AT345" s="3"/>
      <c r="AU345" s="3"/>
      <c r="AV345" s="3"/>
      <c r="AW345" s="3"/>
      <c r="AX345" s="3"/>
      <c r="AY345" s="3"/>
      <c r="AZ345" s="3"/>
      <c r="BA345" s="3"/>
      <c r="BB345" s="3"/>
      <c r="BC345" s="3"/>
      <c r="BD345" s="3"/>
      <c r="BE345" s="3"/>
      <c r="BF345" s="3"/>
      <c r="BG345" s="3"/>
    </row>
    <row r="346" spans="1:59" s="4" customFormat="1" x14ac:dyDescent="0.2">
      <c r="A346" s="1"/>
      <c r="B346" s="1"/>
      <c r="C346" s="2"/>
      <c r="D346" s="1"/>
      <c r="E346" s="217" t="str">
        <f>UPPER($Y$28)</f>
        <v>ПТ ЛОМБАРД "МЕРКУРІЙ"</v>
      </c>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c r="AQ346" s="217"/>
      <c r="AR346" s="3"/>
      <c r="AS346" s="3"/>
      <c r="AT346" s="3"/>
      <c r="AU346" s="3"/>
      <c r="AV346" s="3"/>
      <c r="AW346" s="3"/>
      <c r="AX346" s="3"/>
      <c r="AY346" s="3"/>
      <c r="AZ346" s="3"/>
      <c r="BA346" s="3"/>
      <c r="BB346" s="3"/>
      <c r="BC346" s="3"/>
      <c r="BD346" s="3"/>
      <c r="BE346" s="3"/>
      <c r="BF346" s="3"/>
      <c r="BG346" s="3"/>
    </row>
    <row r="347" spans="1:59" s="4" customFormat="1" ht="12.75" customHeight="1" x14ac:dyDescent="0.2">
      <c r="A347" s="1"/>
      <c r="B347" s="1"/>
      <c r="C347" s="2"/>
      <c r="D347" s="1"/>
      <c r="E347" s="225" t="str">
        <f>UPPER($F$78)</f>
        <v>ЗВІТ ПРО ЗМІНИ У ВЛАСНОМУ КАПІТАЛІ</v>
      </c>
      <c r="F347" s="225"/>
      <c r="G347" s="225"/>
      <c r="H347" s="225"/>
      <c r="I347" s="225"/>
      <c r="J347" s="225"/>
      <c r="K347" s="225"/>
      <c r="L347" s="225"/>
      <c r="M347" s="225"/>
      <c r="N347" s="225"/>
      <c r="O347" s="225"/>
      <c r="P347" s="225"/>
      <c r="Q347" s="225"/>
      <c r="R347" s="225"/>
      <c r="S347" s="225"/>
      <c r="T347" s="225"/>
      <c r="U347" s="225"/>
      <c r="V347" s="225"/>
      <c r="W347" s="225"/>
      <c r="X347" s="225"/>
      <c r="Y347" s="225"/>
      <c r="Z347" s="225"/>
      <c r="AA347" s="225"/>
      <c r="AB347" s="225"/>
      <c r="AC347" s="225"/>
      <c r="AD347" s="225"/>
      <c r="AE347" s="225"/>
      <c r="AF347" s="225"/>
      <c r="AG347" s="225"/>
      <c r="AH347" s="225"/>
      <c r="AI347" s="225"/>
      <c r="AJ347" s="225"/>
      <c r="AK347" s="225"/>
      <c r="AL347" s="225"/>
      <c r="AM347" s="225"/>
      <c r="AN347" s="225"/>
      <c r="AO347" s="225"/>
      <c r="AP347" s="225"/>
      <c r="AQ347" s="225"/>
      <c r="AR347" s="3"/>
      <c r="AS347" s="3"/>
      <c r="AT347" s="3"/>
      <c r="AU347" s="3"/>
      <c r="AV347" s="3"/>
      <c r="AW347" s="3"/>
      <c r="AX347" s="3"/>
      <c r="AY347" s="3"/>
      <c r="AZ347" s="3"/>
      <c r="BA347" s="3"/>
      <c r="BB347" s="3"/>
      <c r="BC347" s="3"/>
      <c r="BD347" s="3"/>
      <c r="BE347" s="3"/>
      <c r="BF347" s="3"/>
      <c r="BG347" s="3"/>
    </row>
    <row r="348" spans="1:59" s="4" customFormat="1" x14ac:dyDescent="0.2">
      <c r="A348" s="1"/>
      <c r="B348" s="1"/>
      <c r="C348" s="2"/>
      <c r="D348" s="1"/>
      <c r="E348" s="225" t="str">
        <f>$E$279</f>
        <v>ЗА РІК, ЩО ЗАКІНЧИВСЯ 31 ГРУДНЯ 2017 РОКУ</v>
      </c>
      <c r="F348" s="225"/>
      <c r="G348" s="225"/>
      <c r="H348" s="225"/>
      <c r="I348" s="225"/>
      <c r="J348" s="225"/>
      <c r="K348" s="225"/>
      <c r="L348" s="225"/>
      <c r="M348" s="225"/>
      <c r="N348" s="225"/>
      <c r="O348" s="225"/>
      <c r="P348" s="225"/>
      <c r="Q348" s="225"/>
      <c r="R348" s="225"/>
      <c r="S348" s="225"/>
      <c r="T348" s="225"/>
      <c r="U348" s="225"/>
      <c r="V348" s="225"/>
      <c r="W348" s="225"/>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R348" s="3"/>
      <c r="AS348" s="3"/>
      <c r="AT348" s="3"/>
      <c r="AU348" s="3"/>
      <c r="AV348" s="3"/>
      <c r="AW348" s="3"/>
      <c r="AX348" s="3"/>
      <c r="AY348" s="3"/>
      <c r="AZ348" s="3"/>
      <c r="BA348" s="3"/>
      <c r="BB348" s="3"/>
      <c r="BC348" s="3"/>
      <c r="BD348" s="3"/>
      <c r="BE348" s="3"/>
      <c r="BF348" s="3"/>
      <c r="BG348" s="3"/>
    </row>
    <row r="349" spans="1:59" s="4" customFormat="1" x14ac:dyDescent="0.2">
      <c r="A349" s="1"/>
      <c r="B349" s="1"/>
      <c r="C349" s="2"/>
      <c r="D349" s="1"/>
      <c r="E349" s="227" t="str">
        <f>$E$210</f>
        <v>(в тисячах гривень, якщо не вказано інше)</v>
      </c>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c r="AJ349" s="227"/>
      <c r="AK349" s="227"/>
      <c r="AL349" s="227"/>
      <c r="AM349" s="227"/>
      <c r="AN349" s="227"/>
      <c r="AO349" s="227"/>
      <c r="AP349" s="227"/>
      <c r="AQ349" s="227"/>
      <c r="AR349" s="3"/>
      <c r="AS349" s="3"/>
      <c r="AT349" s="3"/>
      <c r="AU349" s="3"/>
      <c r="AV349" s="3"/>
      <c r="AW349" s="3"/>
      <c r="AX349" s="3"/>
      <c r="AY349" s="3"/>
      <c r="AZ349" s="3"/>
      <c r="BA349" s="3"/>
      <c r="BB349" s="3"/>
      <c r="BC349" s="3"/>
      <c r="BD349" s="3"/>
      <c r="BE349" s="3"/>
      <c r="BF349" s="3"/>
      <c r="BG349" s="3"/>
    </row>
    <row r="350" spans="1:59" x14ac:dyDescent="0.2">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43"/>
      <c r="AN350" s="43"/>
      <c r="AO350" s="43"/>
      <c r="AP350" s="43"/>
      <c r="AQ350" s="19"/>
    </row>
    <row r="351" spans="1:59" ht="12.75" customHeight="1" x14ac:dyDescent="0.2">
      <c r="E351" s="36"/>
      <c r="F351" s="36"/>
      <c r="G351" s="36"/>
      <c r="H351" s="36"/>
      <c r="I351" s="36"/>
      <c r="J351" s="36"/>
      <c r="K351" s="36"/>
      <c r="L351" s="36"/>
      <c r="M351" s="36"/>
      <c r="N351" s="44"/>
      <c r="O351" s="23"/>
      <c r="P351" s="379" t="s">
        <v>68</v>
      </c>
      <c r="Q351" s="379"/>
      <c r="R351" s="379"/>
      <c r="S351" s="379"/>
      <c r="T351" s="171"/>
      <c r="U351" s="379" t="s">
        <v>122</v>
      </c>
      <c r="V351" s="379"/>
      <c r="W351" s="379"/>
      <c r="X351" s="379"/>
      <c r="Y351" s="171"/>
      <c r="Z351" s="381" t="s">
        <v>70</v>
      </c>
      <c r="AA351" s="381"/>
      <c r="AB351" s="381"/>
      <c r="AC351" s="381"/>
      <c r="AD351" s="172"/>
      <c r="AE351" s="381" t="s">
        <v>586</v>
      </c>
      <c r="AF351" s="381"/>
      <c r="AG351" s="381"/>
      <c r="AH351" s="381"/>
      <c r="AI351" s="172"/>
      <c r="AJ351" s="381" t="s">
        <v>587</v>
      </c>
      <c r="AK351" s="381"/>
      <c r="AL351" s="381"/>
      <c r="AM351" s="381"/>
      <c r="AN351" s="381" t="s">
        <v>123</v>
      </c>
      <c r="AO351" s="381"/>
      <c r="AP351" s="381"/>
      <c r="AQ351" s="381"/>
    </row>
    <row r="352" spans="1:59" x14ac:dyDescent="0.2">
      <c r="E352" s="36"/>
      <c r="F352" s="36"/>
      <c r="G352" s="36"/>
      <c r="H352" s="36"/>
      <c r="I352" s="36"/>
      <c r="J352" s="36"/>
      <c r="K352" s="36"/>
      <c r="L352" s="36"/>
      <c r="M352" s="36"/>
      <c r="N352" s="44"/>
      <c r="O352" s="23"/>
      <c r="P352" s="379"/>
      <c r="Q352" s="379"/>
      <c r="R352" s="379"/>
      <c r="S352" s="379"/>
      <c r="T352" s="171"/>
      <c r="U352" s="379"/>
      <c r="V352" s="379"/>
      <c r="W352" s="379"/>
      <c r="X352" s="379"/>
      <c r="Y352" s="171"/>
      <c r="Z352" s="381"/>
      <c r="AA352" s="381"/>
      <c r="AB352" s="381"/>
      <c r="AC352" s="381"/>
      <c r="AD352" s="172"/>
      <c r="AE352" s="381"/>
      <c r="AF352" s="381"/>
      <c r="AG352" s="381"/>
      <c r="AH352" s="381"/>
      <c r="AI352" s="172"/>
      <c r="AJ352" s="381"/>
      <c r="AK352" s="381"/>
      <c r="AL352" s="381"/>
      <c r="AM352" s="381"/>
      <c r="AN352" s="381"/>
      <c r="AO352" s="381"/>
      <c r="AP352" s="381"/>
      <c r="AQ352" s="381"/>
    </row>
    <row r="353" spans="5:43" x14ac:dyDescent="0.2">
      <c r="E353" s="23"/>
      <c r="F353" s="36"/>
      <c r="G353" s="36"/>
      <c r="H353" s="36"/>
      <c r="I353" s="36"/>
      <c r="J353" s="36"/>
      <c r="K353" s="36"/>
      <c r="L353" s="36"/>
      <c r="M353" s="36"/>
      <c r="N353" s="23"/>
      <c r="O353" s="23"/>
      <c r="P353" s="379"/>
      <c r="Q353" s="379"/>
      <c r="R353" s="379"/>
      <c r="S353" s="379"/>
      <c r="T353" s="173"/>
      <c r="U353" s="383"/>
      <c r="V353" s="383"/>
      <c r="W353" s="383"/>
      <c r="X353" s="383"/>
      <c r="Y353" s="173"/>
      <c r="Z353" s="382"/>
      <c r="AA353" s="382"/>
      <c r="AB353" s="382"/>
      <c r="AC353" s="382"/>
      <c r="AD353" s="174"/>
      <c r="AE353" s="382"/>
      <c r="AF353" s="382"/>
      <c r="AG353" s="382"/>
      <c r="AH353" s="382"/>
      <c r="AI353" s="174"/>
      <c r="AJ353" s="382"/>
      <c r="AK353" s="382"/>
      <c r="AL353" s="382"/>
      <c r="AM353" s="382"/>
      <c r="AN353" s="382"/>
      <c r="AO353" s="382"/>
      <c r="AP353" s="382"/>
      <c r="AQ353" s="382"/>
    </row>
    <row r="354" spans="5:43" ht="15" hidden="1" customHeight="1" outlineLevel="1" x14ac:dyDescent="0.2">
      <c r="E354" s="23"/>
      <c r="F354" s="345"/>
      <c r="G354" s="345"/>
      <c r="H354" s="345"/>
      <c r="I354" s="345"/>
      <c r="J354" s="345"/>
      <c r="K354" s="345"/>
      <c r="L354" s="345"/>
      <c r="M354" s="345"/>
      <c r="N354" s="345"/>
      <c r="O354" s="345"/>
      <c r="P354" s="345"/>
      <c r="Q354" s="345"/>
      <c r="R354" s="345"/>
      <c r="S354" s="362"/>
      <c r="T354" s="362"/>
      <c r="U354" s="362"/>
      <c r="V354" s="362"/>
      <c r="W354" s="362"/>
      <c r="X354" s="362"/>
      <c r="Y354" s="374"/>
      <c r="Z354" s="374"/>
      <c r="AA354" s="374"/>
      <c r="AB354" s="374"/>
      <c r="AC354" s="374"/>
      <c r="AD354" s="374"/>
      <c r="AE354" s="362"/>
      <c r="AF354" s="362"/>
      <c r="AG354" s="362"/>
      <c r="AH354" s="362"/>
      <c r="AI354" s="362"/>
      <c r="AJ354" s="362"/>
      <c r="AK354" s="362"/>
      <c r="AL354" s="362"/>
      <c r="AM354" s="362"/>
      <c r="AN354" s="362"/>
      <c r="AO354" s="362"/>
      <c r="AP354" s="362"/>
      <c r="AQ354" s="362"/>
    </row>
    <row r="355" spans="5:43" ht="7.5" hidden="1" customHeight="1" outlineLevel="1" x14ac:dyDescent="0.2">
      <c r="E355" s="23"/>
      <c r="F355" s="45"/>
      <c r="G355" s="45"/>
      <c r="H355" s="45"/>
      <c r="I355" s="45"/>
      <c r="J355" s="45"/>
      <c r="K355" s="45"/>
      <c r="L355" s="45"/>
      <c r="M355" s="45"/>
      <c r="N355" s="45"/>
      <c r="O355" s="45"/>
      <c r="P355" s="45"/>
      <c r="Q355" s="45"/>
      <c r="R355" s="45"/>
      <c r="S355" s="46"/>
      <c r="T355" s="46"/>
      <c r="U355" s="46"/>
      <c r="V355" s="46"/>
      <c r="W355" s="46"/>
      <c r="X355" s="46"/>
      <c r="Y355" s="46"/>
      <c r="Z355" s="46"/>
      <c r="AA355" s="46"/>
      <c r="AB355" s="46"/>
      <c r="AC355" s="46"/>
      <c r="AD355" s="46"/>
      <c r="AE355" s="46"/>
      <c r="AF355" s="46"/>
      <c r="AG355" s="46"/>
      <c r="AH355" s="46"/>
      <c r="AI355" s="46"/>
      <c r="AJ355" s="46"/>
      <c r="AK355" s="371"/>
      <c r="AL355" s="371"/>
      <c r="AM355" s="371"/>
      <c r="AN355" s="371"/>
      <c r="AO355" s="371"/>
      <c r="AP355" s="371"/>
      <c r="AQ355" s="371"/>
    </row>
    <row r="356" spans="5:43" ht="15" hidden="1" customHeight="1" outlineLevel="1" x14ac:dyDescent="0.2">
      <c r="E356" s="23"/>
      <c r="F356" s="380"/>
      <c r="G356" s="380"/>
      <c r="H356" s="380"/>
      <c r="I356" s="380"/>
      <c r="J356" s="380"/>
      <c r="K356" s="380"/>
      <c r="L356" s="380"/>
      <c r="M356" s="380"/>
      <c r="N356" s="380"/>
      <c r="O356" s="380"/>
      <c r="P356" s="380"/>
      <c r="Q356" s="380"/>
      <c r="R356" s="380"/>
      <c r="S356" s="369"/>
      <c r="T356" s="369"/>
      <c r="U356" s="369"/>
      <c r="V356" s="369"/>
      <c r="W356" s="369"/>
      <c r="X356" s="369"/>
      <c r="Y356" s="369"/>
      <c r="Z356" s="369"/>
      <c r="AA356" s="369"/>
      <c r="AB356" s="369"/>
      <c r="AC356" s="369"/>
      <c r="AD356" s="369"/>
      <c r="AE356" s="369"/>
      <c r="AF356" s="369"/>
      <c r="AG356" s="369"/>
      <c r="AH356" s="369"/>
      <c r="AI356" s="369"/>
      <c r="AJ356" s="369"/>
      <c r="AK356" s="369"/>
      <c r="AL356" s="369"/>
      <c r="AM356" s="369"/>
      <c r="AN356" s="369"/>
      <c r="AO356" s="369"/>
      <c r="AP356" s="369"/>
      <c r="AQ356" s="369"/>
    </row>
    <row r="357" spans="5:43" ht="15" hidden="1" customHeight="1" outlineLevel="1" x14ac:dyDescent="0.2">
      <c r="E357" s="23"/>
      <c r="F357" s="364"/>
      <c r="G357" s="364"/>
      <c r="H357" s="364"/>
      <c r="I357" s="364"/>
      <c r="J357" s="364"/>
      <c r="K357" s="364"/>
      <c r="L357" s="364"/>
      <c r="M357" s="364"/>
      <c r="N357" s="364"/>
      <c r="O357" s="364"/>
      <c r="P357" s="364"/>
      <c r="Q357" s="364"/>
      <c r="R357" s="364"/>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row>
    <row r="358" spans="5:43" ht="15" hidden="1" customHeight="1" outlineLevel="1" x14ac:dyDescent="0.2">
      <c r="E358" s="48"/>
      <c r="F358" s="364"/>
      <c r="G358" s="364"/>
      <c r="H358" s="364"/>
      <c r="I358" s="364"/>
      <c r="J358" s="364"/>
      <c r="K358" s="364"/>
      <c r="L358" s="364"/>
      <c r="M358" s="364"/>
      <c r="N358" s="364"/>
      <c r="O358" s="364"/>
      <c r="P358" s="364"/>
      <c r="Q358" s="364"/>
      <c r="R358" s="364"/>
      <c r="S358" s="369"/>
      <c r="T358" s="369"/>
      <c r="U358" s="369"/>
      <c r="V358" s="369"/>
      <c r="W358" s="369"/>
      <c r="X358" s="369"/>
      <c r="Y358" s="369"/>
      <c r="Z358" s="369"/>
      <c r="AA358" s="369"/>
      <c r="AB358" s="369"/>
      <c r="AC358" s="369"/>
      <c r="AD358" s="369"/>
      <c r="AE358" s="369"/>
      <c r="AF358" s="369"/>
      <c r="AG358" s="369"/>
      <c r="AH358" s="369"/>
      <c r="AI358" s="369"/>
      <c r="AJ358" s="369"/>
      <c r="AK358" s="369"/>
      <c r="AL358" s="369"/>
      <c r="AM358" s="369"/>
      <c r="AN358" s="369"/>
      <c r="AO358" s="369"/>
      <c r="AP358" s="369"/>
      <c r="AQ358" s="369"/>
    </row>
    <row r="359" spans="5:43" ht="7.5" customHeight="1" collapsed="1" x14ac:dyDescent="0.2">
      <c r="E359" s="48"/>
      <c r="F359" s="49"/>
      <c r="G359" s="49"/>
      <c r="H359" s="49"/>
      <c r="I359" s="49"/>
      <c r="J359" s="49"/>
      <c r="K359" s="49"/>
      <c r="L359" s="49"/>
      <c r="M359" s="49"/>
      <c r="N359" s="49"/>
      <c r="O359" s="49"/>
      <c r="P359" s="177"/>
      <c r="Q359" s="177"/>
      <c r="R359" s="177"/>
      <c r="S359" s="176"/>
      <c r="T359" s="176"/>
      <c r="U359" s="176"/>
      <c r="V359" s="176"/>
      <c r="W359" s="176"/>
      <c r="X359" s="176"/>
      <c r="Y359" s="176"/>
      <c r="Z359" s="176"/>
      <c r="AA359" s="176"/>
      <c r="AB359" s="176"/>
      <c r="AC359" s="176"/>
      <c r="AD359" s="176"/>
      <c r="AE359" s="176"/>
      <c r="AF359" s="176"/>
      <c r="AG359" s="176"/>
      <c r="AH359" s="176"/>
      <c r="AI359" s="176"/>
      <c r="AJ359" s="176"/>
      <c r="AK359" s="370"/>
      <c r="AL359" s="370"/>
      <c r="AM359" s="370"/>
      <c r="AN359" s="370"/>
      <c r="AO359" s="370"/>
      <c r="AP359" s="370"/>
      <c r="AQ359" s="370"/>
    </row>
    <row r="360" spans="5:43" ht="15" customHeight="1" x14ac:dyDescent="0.2">
      <c r="E360" s="48"/>
      <c r="F360" s="344" t="s">
        <v>590</v>
      </c>
      <c r="G360" s="344"/>
      <c r="H360" s="344"/>
      <c r="I360" s="344"/>
      <c r="J360" s="344"/>
      <c r="K360" s="344"/>
      <c r="L360" s="344"/>
      <c r="M360" s="344"/>
      <c r="N360" s="344"/>
      <c r="O360" s="344"/>
      <c r="P360" s="365">
        <v>289</v>
      </c>
      <c r="Q360" s="365"/>
      <c r="R360" s="365"/>
      <c r="S360" s="365"/>
      <c r="T360" s="365">
        <v>102</v>
      </c>
      <c r="U360" s="365"/>
      <c r="V360" s="365"/>
      <c r="W360" s="365"/>
      <c r="X360" s="365"/>
      <c r="Y360" s="372"/>
      <c r="Z360" s="372"/>
      <c r="AA360" s="372"/>
      <c r="AB360" s="372"/>
      <c r="AC360" s="372"/>
      <c r="AD360" s="175"/>
      <c r="AE360" s="372">
        <v>36</v>
      </c>
      <c r="AF360" s="372"/>
      <c r="AG360" s="372"/>
      <c r="AH360" s="372"/>
      <c r="AI360" s="176"/>
      <c r="AJ360" s="372">
        <v>5</v>
      </c>
      <c r="AK360" s="372"/>
      <c r="AL360" s="372"/>
      <c r="AM360" s="372"/>
      <c r="AN360" s="373">
        <v>432</v>
      </c>
      <c r="AO360" s="373"/>
      <c r="AP360" s="373"/>
      <c r="AQ360" s="373"/>
    </row>
    <row r="361" spans="5:43" ht="7.5" customHeight="1" x14ac:dyDescent="0.2">
      <c r="E361" s="48"/>
      <c r="F361" s="45"/>
      <c r="G361" s="45"/>
      <c r="H361" s="45"/>
      <c r="I361" s="45"/>
      <c r="J361" s="45"/>
      <c r="K361" s="45"/>
      <c r="L361" s="45"/>
      <c r="M361" s="45"/>
      <c r="N361" s="45"/>
      <c r="O361" s="45"/>
      <c r="P361" s="45"/>
      <c r="Q361" s="45"/>
      <c r="R361" s="45"/>
      <c r="S361" s="50"/>
      <c r="T361" s="50"/>
      <c r="U361" s="50"/>
      <c r="V361" s="50"/>
      <c r="W361" s="50"/>
      <c r="X361" s="50"/>
      <c r="Y361" s="50"/>
      <c r="Z361" s="50"/>
      <c r="AA361" s="50"/>
      <c r="AB361" s="50"/>
      <c r="AC361" s="50"/>
      <c r="AD361" s="50"/>
      <c r="AE361" s="50"/>
      <c r="AF361" s="50"/>
      <c r="AG361" s="50"/>
      <c r="AH361" s="50"/>
      <c r="AI361" s="50"/>
      <c r="AJ361" s="50"/>
      <c r="AK361" s="178"/>
      <c r="AL361" s="178"/>
      <c r="AM361" s="178"/>
      <c r="AN361" s="178"/>
      <c r="AO361" s="178"/>
      <c r="AP361" s="178"/>
      <c r="AQ361" s="178"/>
    </row>
    <row r="362" spans="5:43" ht="15" customHeight="1" x14ac:dyDescent="0.2">
      <c r="E362" s="48"/>
      <c r="F362" s="270" t="s">
        <v>117</v>
      </c>
      <c r="G362" s="270"/>
      <c r="H362" s="270"/>
      <c r="I362" s="270"/>
      <c r="J362" s="270"/>
      <c r="K362" s="270"/>
      <c r="L362" s="270"/>
      <c r="M362" s="270"/>
      <c r="N362" s="270"/>
      <c r="O362" s="270"/>
      <c r="P362" s="367"/>
      <c r="Q362" s="367"/>
      <c r="R362" s="367"/>
      <c r="S362" s="367"/>
      <c r="T362" s="368">
        <v>24</v>
      </c>
      <c r="U362" s="368"/>
      <c r="V362" s="368"/>
      <c r="W362" s="368"/>
      <c r="X362" s="368"/>
      <c r="Y362" s="369"/>
      <c r="Z362" s="369"/>
      <c r="AA362" s="369"/>
      <c r="AB362" s="369"/>
      <c r="AC362" s="369"/>
      <c r="AD362" s="369"/>
      <c r="AE362" s="369"/>
      <c r="AF362" s="369"/>
      <c r="AG362" s="369"/>
      <c r="AH362" s="369"/>
      <c r="AI362" s="369"/>
      <c r="AJ362" s="369"/>
      <c r="AK362" s="50"/>
      <c r="AL362" s="50"/>
      <c r="AM362" s="50"/>
      <c r="AN362" s="375">
        <v>24</v>
      </c>
      <c r="AO362" s="375"/>
      <c r="AP362" s="375"/>
      <c r="AQ362" s="375"/>
    </row>
    <row r="363" spans="5:43" ht="15" customHeight="1" x14ac:dyDescent="0.2">
      <c r="E363" s="48"/>
      <c r="F363" s="364" t="s">
        <v>124</v>
      </c>
      <c r="G363" s="364"/>
      <c r="H363" s="364"/>
      <c r="I363" s="364"/>
      <c r="J363" s="364"/>
      <c r="K363" s="364"/>
      <c r="L363" s="364"/>
      <c r="M363" s="364"/>
      <c r="N363" s="364"/>
      <c r="O363" s="364"/>
      <c r="P363" s="149"/>
      <c r="Q363" s="149"/>
      <c r="R363" s="149"/>
      <c r="S363" s="47"/>
      <c r="T363" s="47"/>
      <c r="U363" s="47"/>
      <c r="V363" s="47"/>
      <c r="W363" s="47"/>
      <c r="X363" s="47"/>
      <c r="Y363" s="47"/>
      <c r="Z363" s="47"/>
      <c r="AA363" s="47"/>
      <c r="AB363" s="47"/>
      <c r="AC363" s="47"/>
      <c r="AD363" s="47"/>
      <c r="AE363" s="47"/>
      <c r="AF363" s="47"/>
      <c r="AG363" s="47"/>
      <c r="AH363" s="47"/>
      <c r="AI363" s="47"/>
      <c r="AJ363" s="47"/>
      <c r="AK363" s="50"/>
      <c r="AL363" s="50"/>
      <c r="AM363" s="50"/>
      <c r="AN363" s="180"/>
      <c r="AO363" s="180"/>
      <c r="AP363" s="180"/>
      <c r="AQ363" s="180"/>
    </row>
    <row r="364" spans="5:43" ht="15" customHeight="1" x14ac:dyDescent="0.2">
      <c r="E364" s="48"/>
      <c r="F364" s="364"/>
      <c r="G364" s="364"/>
      <c r="H364" s="364"/>
      <c r="I364" s="364"/>
      <c r="J364" s="364"/>
      <c r="K364" s="364"/>
      <c r="L364" s="364"/>
      <c r="M364" s="364"/>
      <c r="N364" s="364"/>
      <c r="O364" s="364"/>
      <c r="P364" s="244">
        <v>641</v>
      </c>
      <c r="Q364" s="244"/>
      <c r="R364" s="244"/>
      <c r="S364" s="244"/>
      <c r="T364" s="47"/>
      <c r="U364" s="366"/>
      <c r="V364" s="366"/>
      <c r="W364" s="366"/>
      <c r="X364" s="366"/>
      <c r="Y364" s="47"/>
      <c r="Z364" s="366">
        <v>-583</v>
      </c>
      <c r="AA364" s="366"/>
      <c r="AB364" s="366"/>
      <c r="AC364" s="366"/>
      <c r="AD364" s="47"/>
      <c r="AE364" s="366"/>
      <c r="AF364" s="366"/>
      <c r="AG364" s="366"/>
      <c r="AH364" s="366"/>
      <c r="AI364" s="47"/>
      <c r="AJ364" s="366"/>
      <c r="AK364" s="366"/>
      <c r="AL364" s="366"/>
      <c r="AM364" s="366"/>
      <c r="AN364" s="376">
        <f>SUBTOTAL(9,P364:AM364)</f>
        <v>58</v>
      </c>
      <c r="AO364" s="376"/>
      <c r="AP364" s="376"/>
      <c r="AQ364" s="376"/>
    </row>
    <row r="365" spans="5:43" ht="7.5" customHeight="1" x14ac:dyDescent="0.2">
      <c r="E365" s="48"/>
      <c r="F365" s="49"/>
      <c r="G365" s="49"/>
      <c r="H365" s="49"/>
      <c r="I365" s="49"/>
      <c r="J365" s="49"/>
      <c r="K365" s="49"/>
      <c r="L365" s="49"/>
      <c r="M365" s="49"/>
      <c r="N365" s="49"/>
      <c r="O365" s="49"/>
      <c r="P365" s="49"/>
      <c r="Q365" s="49"/>
      <c r="R365" s="49"/>
      <c r="S365" s="47"/>
      <c r="T365" s="47"/>
      <c r="U365" s="47"/>
      <c r="V365" s="47"/>
      <c r="W365" s="47"/>
      <c r="X365" s="47"/>
      <c r="Y365" s="47"/>
      <c r="Z365" s="47"/>
      <c r="AA365" s="47"/>
      <c r="AB365" s="47"/>
      <c r="AC365" s="47"/>
      <c r="AD365" s="47"/>
      <c r="AE365" s="47"/>
      <c r="AF365" s="47"/>
      <c r="AG365" s="47"/>
      <c r="AH365" s="47"/>
      <c r="AI365" s="47"/>
      <c r="AJ365" s="47"/>
      <c r="AK365" s="179"/>
      <c r="AL365" s="179"/>
      <c r="AM365" s="179"/>
      <c r="AN365" s="179"/>
      <c r="AO365" s="179"/>
      <c r="AP365" s="179"/>
      <c r="AQ365" s="179"/>
    </row>
    <row r="366" spans="5:43" ht="15" customHeight="1" x14ac:dyDescent="0.2">
      <c r="E366" s="51"/>
      <c r="F366" s="344" t="s">
        <v>610</v>
      </c>
      <c r="G366" s="344"/>
      <c r="H366" s="344"/>
      <c r="I366" s="344"/>
      <c r="J366" s="344"/>
      <c r="K366" s="344"/>
      <c r="L366" s="344"/>
      <c r="M366" s="344"/>
      <c r="N366" s="344"/>
      <c r="O366" s="344"/>
      <c r="P366" s="377">
        <v>930</v>
      </c>
      <c r="Q366" s="377"/>
      <c r="R366" s="377"/>
      <c r="S366" s="377"/>
      <c r="T366" s="175"/>
      <c r="U366" s="365">
        <f>SUM(S360:X364)</f>
        <v>126</v>
      </c>
      <c r="V366" s="365"/>
      <c r="W366" s="365"/>
      <c r="X366" s="365"/>
      <c r="Y366" s="175"/>
      <c r="Z366" s="365">
        <v>-583</v>
      </c>
      <c r="AA366" s="365"/>
      <c r="AB366" s="365"/>
      <c r="AC366" s="365"/>
      <c r="AD366" s="175"/>
      <c r="AE366" s="365">
        <v>36</v>
      </c>
      <c r="AF366" s="365"/>
      <c r="AG366" s="365"/>
      <c r="AH366" s="365"/>
      <c r="AI366" s="175"/>
      <c r="AJ366" s="365">
        <v>5</v>
      </c>
      <c r="AK366" s="365"/>
      <c r="AL366" s="365"/>
      <c r="AM366" s="365"/>
      <c r="AN366" s="373">
        <f>SUBTOTAL(9,P366:AM366)</f>
        <v>514</v>
      </c>
      <c r="AO366" s="373"/>
      <c r="AP366" s="373"/>
      <c r="AQ366" s="373"/>
    </row>
    <row r="367" spans="5:43" ht="15" x14ac:dyDescent="0.25">
      <c r="E367" s="48"/>
      <c r="F367" s="48"/>
      <c r="G367" s="48"/>
      <c r="H367" s="48"/>
      <c r="I367" s="48"/>
      <c r="J367" s="48"/>
      <c r="K367" s="48"/>
      <c r="L367" s="48"/>
      <c r="M367" s="48"/>
      <c r="N367" s="47"/>
      <c r="O367" s="52"/>
      <c r="P367" s="52"/>
      <c r="Q367" s="52"/>
      <c r="R367" s="52"/>
      <c r="S367" s="52"/>
      <c r="T367" s="47"/>
      <c r="U367" s="52"/>
      <c r="V367" s="52"/>
      <c r="W367" s="52"/>
      <c r="X367" s="52"/>
      <c r="Y367" s="52"/>
      <c r="Z367" s="47"/>
      <c r="AA367" s="52"/>
      <c r="AB367" s="52"/>
      <c r="AC367" s="52"/>
      <c r="AD367" s="52"/>
      <c r="AE367" s="52"/>
      <c r="AF367" s="47"/>
      <c r="AG367" s="52"/>
      <c r="AH367" s="52"/>
      <c r="AI367" s="52"/>
      <c r="AJ367" s="52"/>
      <c r="AK367" s="52"/>
      <c r="AL367" s="47"/>
      <c r="AM367" s="52"/>
      <c r="AN367" s="52"/>
      <c r="AO367" s="52"/>
      <c r="AP367" s="52"/>
      <c r="AQ367" s="52"/>
    </row>
    <row r="368" spans="5:43" ht="15" customHeight="1" x14ac:dyDescent="0.25">
      <c r="E368" s="48"/>
      <c r="F368" s="48"/>
      <c r="G368" s="48"/>
      <c r="H368" s="48"/>
      <c r="I368" s="48"/>
      <c r="J368" s="48"/>
      <c r="K368" s="48"/>
      <c r="L368" s="48"/>
      <c r="M368" s="48"/>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row>
    <row r="369" spans="1:43" ht="15" x14ac:dyDescent="0.25">
      <c r="E369" s="48"/>
      <c r="F369" s="48"/>
      <c r="G369" s="48"/>
      <c r="H369" s="48"/>
      <c r="I369" s="48"/>
      <c r="J369" s="48"/>
      <c r="K369" s="48"/>
      <c r="L369" s="48"/>
      <c r="M369" s="48"/>
      <c r="N369" s="47"/>
      <c r="O369" s="52"/>
      <c r="P369" s="52"/>
      <c r="Q369" s="52"/>
      <c r="R369" s="52"/>
      <c r="S369" s="52"/>
      <c r="T369" s="47"/>
      <c r="U369" s="52"/>
      <c r="V369" s="52"/>
      <c r="W369" s="52"/>
      <c r="X369" s="52"/>
      <c r="Y369" s="52"/>
      <c r="Z369" s="47"/>
      <c r="AA369" s="52"/>
      <c r="AB369" s="52"/>
      <c r="AC369" s="52"/>
      <c r="AD369" s="52"/>
      <c r="AE369" s="52"/>
      <c r="AF369" s="47"/>
      <c r="AG369" s="52"/>
      <c r="AH369" s="52"/>
      <c r="AI369" s="52"/>
      <c r="AJ369" s="52"/>
      <c r="AK369" s="52"/>
      <c r="AL369" s="47"/>
      <c r="AM369" s="52"/>
      <c r="AN369" s="52"/>
      <c r="AO369" s="52"/>
      <c r="AP369" s="52"/>
      <c r="AQ369" s="52"/>
    </row>
    <row r="370" spans="1:43" ht="15" x14ac:dyDescent="0.25">
      <c r="E370" s="48"/>
      <c r="F370" s="48"/>
      <c r="G370" s="48"/>
      <c r="H370" s="48"/>
      <c r="I370" s="48"/>
      <c r="J370" s="48"/>
      <c r="K370" s="48"/>
      <c r="L370" s="48"/>
      <c r="M370" s="48"/>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row>
    <row r="371" spans="1:43" ht="15" x14ac:dyDescent="0.25">
      <c r="E371" s="48"/>
      <c r="F371" s="48"/>
      <c r="G371" s="48"/>
      <c r="H371" s="48"/>
      <c r="I371" s="48"/>
      <c r="J371" s="48"/>
      <c r="K371" s="48"/>
      <c r="L371" s="48"/>
      <c r="M371" s="48"/>
      <c r="N371" s="47"/>
      <c r="O371" s="52"/>
      <c r="P371" s="52"/>
      <c r="Q371" s="52"/>
      <c r="R371" s="52"/>
      <c r="S371" s="52"/>
      <c r="T371" s="47"/>
      <c r="U371" s="52"/>
      <c r="V371" s="52"/>
      <c r="W371" s="52"/>
      <c r="X371" s="52"/>
      <c r="Y371" s="52"/>
      <c r="Z371" s="47"/>
      <c r="AA371" s="52"/>
      <c r="AB371" s="52"/>
      <c r="AC371" s="52"/>
      <c r="AD371" s="52"/>
      <c r="AE371" s="52"/>
      <c r="AF371" s="47"/>
      <c r="AG371" s="52"/>
      <c r="AH371" s="52"/>
      <c r="AI371" s="52"/>
      <c r="AJ371" s="52"/>
      <c r="AK371" s="52"/>
      <c r="AL371" s="47"/>
      <c r="AM371" s="52"/>
      <c r="AN371" s="52"/>
      <c r="AO371" s="52"/>
      <c r="AP371" s="52"/>
      <c r="AQ371" s="52"/>
    </row>
    <row r="372" spans="1:43" ht="15" x14ac:dyDescent="0.25">
      <c r="E372" s="48"/>
      <c r="F372" s="48"/>
      <c r="G372" s="48"/>
      <c r="H372" s="48"/>
      <c r="I372" s="48"/>
      <c r="J372" s="48"/>
      <c r="K372" s="48"/>
      <c r="L372" s="48"/>
      <c r="M372" s="48"/>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row>
    <row r="373" spans="1:43" ht="15" x14ac:dyDescent="0.25">
      <c r="E373" s="48"/>
      <c r="F373" s="48"/>
      <c r="G373" s="48"/>
      <c r="H373" s="48"/>
      <c r="I373" s="48"/>
      <c r="J373" s="48"/>
      <c r="K373" s="48"/>
      <c r="L373" s="48"/>
      <c r="M373" s="48"/>
      <c r="N373" s="47"/>
      <c r="O373" s="52"/>
      <c r="P373" s="52"/>
      <c r="Q373" s="52"/>
      <c r="R373" s="52"/>
      <c r="S373" s="52"/>
      <c r="T373" s="47"/>
      <c r="U373" s="52"/>
      <c r="V373" s="52"/>
      <c r="W373" s="52"/>
      <c r="X373" s="52"/>
      <c r="Y373" s="52"/>
      <c r="Z373" s="47"/>
      <c r="AA373" s="52"/>
      <c r="AB373" s="52"/>
      <c r="AC373" s="52"/>
      <c r="AD373" s="52"/>
      <c r="AE373" s="52"/>
      <c r="AF373" s="47"/>
      <c r="AG373" s="52"/>
      <c r="AH373" s="52"/>
      <c r="AI373" s="52"/>
      <c r="AJ373" s="52"/>
      <c r="AK373" s="52"/>
      <c r="AL373" s="47"/>
      <c r="AM373" s="52"/>
      <c r="AN373" s="52"/>
      <c r="AO373" s="52"/>
      <c r="AP373" s="52"/>
      <c r="AQ373" s="52"/>
    </row>
    <row r="374" spans="1:43" ht="15" x14ac:dyDescent="0.25">
      <c r="E374" s="48"/>
      <c r="F374" s="48"/>
      <c r="G374" s="48"/>
      <c r="H374" s="48"/>
      <c r="I374" s="48"/>
      <c r="J374" s="48"/>
      <c r="K374" s="48"/>
      <c r="L374" s="48"/>
      <c r="M374" s="48"/>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row>
    <row r="375" spans="1:43" x14ac:dyDescent="0.2">
      <c r="E375" s="51"/>
      <c r="F375" s="51"/>
      <c r="G375" s="51"/>
      <c r="H375" s="51"/>
      <c r="I375" s="51"/>
      <c r="J375" s="51"/>
      <c r="K375" s="51"/>
      <c r="L375" s="51"/>
      <c r="M375" s="51"/>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row>
    <row r="376" spans="1:43" x14ac:dyDescent="0.2">
      <c r="A376" s="21"/>
      <c r="B376" s="21"/>
      <c r="C376" s="22"/>
      <c r="E376" s="53"/>
      <c r="F376" s="53"/>
      <c r="G376" s="53"/>
      <c r="H376" s="53"/>
      <c r="I376" s="53"/>
      <c r="J376" s="53"/>
      <c r="K376" s="53"/>
      <c r="L376" s="53"/>
      <c r="M376" s="53"/>
      <c r="N376" s="47"/>
      <c r="O376" s="47"/>
      <c r="P376" s="47"/>
      <c r="Q376" s="47"/>
      <c r="R376" s="47"/>
      <c r="S376" s="47"/>
      <c r="T376" s="47"/>
      <c r="U376" s="47"/>
      <c r="V376" s="47"/>
      <c r="W376" s="47"/>
      <c r="X376" s="47"/>
      <c r="Y376" s="47"/>
      <c r="Z376" s="47"/>
      <c r="AA376" s="47"/>
      <c r="AB376" s="47"/>
      <c r="AC376" s="47"/>
      <c r="AD376" s="47"/>
      <c r="AE376" s="47"/>
      <c r="AF376" s="50"/>
      <c r="AG376" s="50"/>
      <c r="AH376" s="50"/>
      <c r="AI376" s="50"/>
      <c r="AJ376" s="47"/>
      <c r="AK376" s="47"/>
      <c r="AL376" s="47"/>
      <c r="AM376" s="47"/>
      <c r="AN376" s="50"/>
      <c r="AO376" s="50"/>
      <c r="AP376" s="50"/>
      <c r="AQ376" s="50"/>
    </row>
    <row r="377" spans="1:43" x14ac:dyDescent="0.2">
      <c r="E377" s="53"/>
      <c r="F377" s="53"/>
      <c r="G377" s="53"/>
      <c r="H377" s="53"/>
      <c r="I377" s="53"/>
      <c r="J377" s="53"/>
      <c r="K377" s="53"/>
      <c r="L377" s="53"/>
      <c r="M377" s="53"/>
      <c r="N377" s="47"/>
      <c r="O377" s="47"/>
      <c r="P377" s="47"/>
      <c r="Q377" s="47"/>
      <c r="R377" s="47"/>
      <c r="S377" s="47"/>
      <c r="T377" s="47"/>
      <c r="U377" s="47"/>
      <c r="V377" s="47"/>
      <c r="W377" s="47"/>
      <c r="X377" s="47"/>
      <c r="Y377" s="47"/>
      <c r="Z377" s="47"/>
      <c r="AA377" s="47"/>
      <c r="AB377" s="47"/>
      <c r="AC377" s="47"/>
      <c r="AD377" s="47"/>
      <c r="AE377" s="47"/>
      <c r="AF377" s="50"/>
      <c r="AG377" s="50"/>
      <c r="AH377" s="50"/>
      <c r="AI377" s="50"/>
      <c r="AJ377" s="47"/>
      <c r="AK377" s="47"/>
      <c r="AL377" s="47"/>
      <c r="AM377" s="47"/>
      <c r="AN377" s="50"/>
      <c r="AO377" s="50"/>
      <c r="AP377" s="50"/>
      <c r="AQ377" s="50"/>
    </row>
    <row r="378" spans="1:43" x14ac:dyDescent="0.2">
      <c r="E378" s="53"/>
      <c r="F378" s="53"/>
      <c r="G378" s="53"/>
      <c r="H378" s="53"/>
      <c r="I378" s="53"/>
      <c r="J378" s="53"/>
      <c r="K378" s="53"/>
      <c r="L378" s="53"/>
      <c r="M378" s="53"/>
      <c r="N378" s="47"/>
      <c r="O378" s="47"/>
      <c r="P378" s="47"/>
      <c r="Q378" s="47"/>
      <c r="R378" s="47"/>
      <c r="S378" s="47"/>
      <c r="T378" s="47"/>
      <c r="U378" s="47"/>
      <c r="V378" s="47"/>
      <c r="W378" s="47"/>
      <c r="X378" s="47"/>
      <c r="Y378" s="47"/>
      <c r="Z378" s="47"/>
      <c r="AA378" s="47"/>
      <c r="AB378" s="47"/>
      <c r="AC378" s="47"/>
      <c r="AD378" s="47"/>
      <c r="AE378" s="47"/>
      <c r="AF378" s="50"/>
      <c r="AG378" s="50"/>
      <c r="AH378" s="50"/>
      <c r="AI378" s="50"/>
      <c r="AJ378" s="47"/>
      <c r="AK378" s="47"/>
      <c r="AL378" s="47"/>
      <c r="AM378" s="47"/>
      <c r="AN378" s="50"/>
      <c r="AO378" s="50"/>
      <c r="AP378" s="50"/>
      <c r="AQ378" s="50"/>
    </row>
    <row r="379" spans="1:43" x14ac:dyDescent="0.2">
      <c r="E379" s="53"/>
      <c r="F379" s="53"/>
      <c r="G379" s="53"/>
      <c r="H379" s="53"/>
      <c r="I379" s="53"/>
      <c r="J379" s="53"/>
      <c r="K379" s="53"/>
      <c r="L379" s="53"/>
      <c r="M379" s="53"/>
      <c r="N379" s="47"/>
      <c r="O379" s="47"/>
      <c r="P379" s="47"/>
      <c r="Q379" s="47"/>
      <c r="R379" s="47"/>
      <c r="S379" s="47"/>
      <c r="T379" s="47"/>
      <c r="U379" s="47"/>
      <c r="V379" s="47"/>
      <c r="W379" s="47"/>
      <c r="X379" s="47"/>
      <c r="Y379" s="47"/>
      <c r="Z379" s="47"/>
      <c r="AA379" s="47"/>
      <c r="AB379" s="47"/>
      <c r="AC379" s="47"/>
      <c r="AD379" s="47"/>
      <c r="AE379" s="47"/>
      <c r="AF379" s="50"/>
      <c r="AG379" s="50"/>
      <c r="AH379" s="50"/>
      <c r="AI379" s="50"/>
      <c r="AJ379" s="47"/>
      <c r="AK379" s="47"/>
      <c r="AL379" s="47"/>
      <c r="AM379" s="47"/>
      <c r="AN379" s="50"/>
      <c r="AO379" s="50"/>
      <c r="AP379" s="50"/>
      <c r="AQ379" s="50"/>
    </row>
    <row r="380" spans="1:43" x14ac:dyDescent="0.2">
      <c r="E380" s="53"/>
      <c r="F380" s="53"/>
      <c r="G380" s="53"/>
      <c r="H380" s="53"/>
      <c r="I380" s="53"/>
      <c r="J380" s="53"/>
      <c r="K380" s="53"/>
      <c r="L380" s="53"/>
      <c r="M380" s="53"/>
      <c r="N380" s="47"/>
      <c r="O380" s="47"/>
      <c r="P380" s="47"/>
      <c r="Q380" s="47"/>
      <c r="R380" s="47"/>
      <c r="S380" s="47"/>
      <c r="T380" s="47"/>
      <c r="U380" s="47"/>
      <c r="V380" s="47"/>
      <c r="W380" s="47"/>
      <c r="X380" s="47"/>
      <c r="Y380" s="47"/>
      <c r="Z380" s="47"/>
      <c r="AA380" s="47"/>
      <c r="AB380" s="47"/>
      <c r="AC380" s="47"/>
      <c r="AD380" s="47"/>
      <c r="AE380" s="47"/>
      <c r="AF380" s="50"/>
      <c r="AG380" s="50"/>
      <c r="AH380" s="50"/>
      <c r="AI380" s="50"/>
      <c r="AJ380" s="47"/>
      <c r="AK380" s="47"/>
      <c r="AL380" s="47"/>
      <c r="AM380" s="47"/>
      <c r="AN380" s="50"/>
      <c r="AO380" s="50"/>
      <c r="AP380" s="50"/>
      <c r="AQ380" s="50"/>
    </row>
    <row r="381" spans="1:43" x14ac:dyDescent="0.2">
      <c r="E381" s="53"/>
      <c r="F381" s="53"/>
      <c r="G381" s="53"/>
      <c r="H381" s="53"/>
      <c r="I381" s="53"/>
      <c r="J381" s="53"/>
      <c r="K381" s="53"/>
      <c r="L381" s="53"/>
      <c r="M381" s="53"/>
      <c r="N381" s="50"/>
      <c r="O381" s="50"/>
      <c r="P381" s="50"/>
      <c r="Q381" s="47"/>
      <c r="R381" s="47"/>
      <c r="S381" s="47"/>
      <c r="T381" s="47"/>
      <c r="U381" s="47"/>
      <c r="V381" s="47"/>
      <c r="W381" s="47"/>
      <c r="X381" s="47"/>
      <c r="Y381" s="47"/>
      <c r="Z381" s="47"/>
      <c r="AA381" s="47"/>
      <c r="AB381" s="47"/>
      <c r="AC381" s="47"/>
      <c r="AD381" s="47"/>
      <c r="AE381" s="47"/>
      <c r="AF381" s="50"/>
      <c r="AG381" s="50"/>
      <c r="AH381" s="50"/>
      <c r="AI381" s="50"/>
      <c r="AJ381" s="47"/>
      <c r="AK381" s="47"/>
      <c r="AL381" s="47"/>
      <c r="AM381" s="47"/>
      <c r="AN381" s="50"/>
      <c r="AO381" s="50"/>
      <c r="AP381" s="50"/>
      <c r="AQ381" s="50"/>
    </row>
    <row r="382" spans="1:43" x14ac:dyDescent="0.2">
      <c r="E382" s="54"/>
      <c r="F382" s="54"/>
      <c r="G382" s="54"/>
      <c r="H382" s="54"/>
      <c r="I382" s="54"/>
      <c r="J382" s="54"/>
      <c r="K382" s="54"/>
      <c r="L382" s="54"/>
      <c r="M382" s="54"/>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row>
    <row r="383" spans="1:43" x14ac:dyDescent="0.2">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43"/>
      <c r="AN383" s="43"/>
      <c r="AO383" s="43"/>
      <c r="AP383" s="43"/>
      <c r="AQ383" s="19"/>
    </row>
    <row r="384" spans="1:43" x14ac:dyDescent="0.2">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row>
    <row r="385" spans="5:43" x14ac:dyDescent="0.2">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row>
    <row r="386" spans="5:43" x14ac:dyDescent="0.2">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43"/>
      <c r="AN386" s="43"/>
      <c r="AO386" s="43"/>
      <c r="AP386" s="43"/>
      <c r="AQ386" s="19"/>
    </row>
    <row r="387" spans="5:43" x14ac:dyDescent="0.2">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43"/>
      <c r="AN387" s="43"/>
      <c r="AO387" s="43"/>
      <c r="AP387" s="43"/>
      <c r="AQ387" s="19"/>
    </row>
    <row r="388" spans="5:43" x14ac:dyDescent="0.2">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43"/>
      <c r="AN388" s="43"/>
      <c r="AO388" s="43"/>
      <c r="AP388" s="43"/>
      <c r="AQ388" s="19"/>
    </row>
    <row r="389" spans="5:43" x14ac:dyDescent="0.2">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43"/>
      <c r="AN389" s="43"/>
      <c r="AO389" s="43"/>
      <c r="AP389" s="43"/>
      <c r="AQ389" s="19"/>
    </row>
    <row r="390" spans="5:43" x14ac:dyDescent="0.2">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43"/>
      <c r="AN390" s="43"/>
      <c r="AO390" s="43"/>
      <c r="AP390" s="43"/>
      <c r="AQ390" s="19"/>
    </row>
    <row r="391" spans="5:43" x14ac:dyDescent="0.2">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43"/>
      <c r="AN391" s="43"/>
      <c r="AO391" s="43"/>
      <c r="AP391" s="43"/>
      <c r="AQ391" s="19"/>
    </row>
    <row r="392" spans="5:43" x14ac:dyDescent="0.2">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43"/>
      <c r="AN392" s="43"/>
      <c r="AO392" s="43"/>
      <c r="AP392" s="43"/>
      <c r="AQ392" s="19"/>
    </row>
    <row r="393" spans="5:43" x14ac:dyDescent="0.2">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43"/>
      <c r="AN393" s="43"/>
      <c r="AO393" s="43"/>
      <c r="AP393" s="43"/>
      <c r="AQ393" s="19"/>
    </row>
    <row r="394" spans="5:43" x14ac:dyDescent="0.2">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43"/>
      <c r="AN394" s="43"/>
      <c r="AO394" s="43"/>
      <c r="AP394" s="43"/>
      <c r="AQ394" s="19"/>
    </row>
    <row r="395" spans="5:43" x14ac:dyDescent="0.2">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43"/>
      <c r="AN395" s="43"/>
      <c r="AO395" s="43"/>
      <c r="AP395" s="43"/>
      <c r="AQ395" s="19"/>
    </row>
    <row r="396" spans="5:43" x14ac:dyDescent="0.2">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43"/>
      <c r="AN396" s="43"/>
      <c r="AO396" s="43"/>
      <c r="AP396" s="43"/>
      <c r="AQ396" s="19"/>
    </row>
    <row r="397" spans="5:43" x14ac:dyDescent="0.2">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43"/>
      <c r="AN397" s="43"/>
      <c r="AO397" s="43"/>
      <c r="AP397" s="43"/>
      <c r="AQ397" s="19"/>
    </row>
    <row r="398" spans="5:43" x14ac:dyDescent="0.2">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43"/>
      <c r="AN398" s="43"/>
      <c r="AO398" s="43"/>
      <c r="AP398" s="43"/>
      <c r="AQ398" s="19"/>
    </row>
    <row r="399" spans="5:43" x14ac:dyDescent="0.2">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43"/>
      <c r="AN399" s="43"/>
      <c r="AO399" s="43"/>
      <c r="AP399" s="43"/>
      <c r="AQ399" s="19"/>
    </row>
    <row r="400" spans="5:43" x14ac:dyDescent="0.2">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43"/>
      <c r="AN400" s="43"/>
      <c r="AO400" s="43"/>
      <c r="AP400" s="43"/>
      <c r="AQ400" s="19"/>
    </row>
    <row r="401" spans="5:43" x14ac:dyDescent="0.2">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43"/>
      <c r="AN401" s="43"/>
      <c r="AO401" s="43"/>
      <c r="AP401" s="43"/>
      <c r="AQ401" s="19"/>
    </row>
    <row r="402" spans="5:43" x14ac:dyDescent="0.2">
      <c r="E402" s="7"/>
      <c r="F402" s="232" t="s">
        <v>43</v>
      </c>
      <c r="G402" s="232"/>
      <c r="H402" s="232"/>
      <c r="I402" s="232"/>
      <c r="J402" s="232"/>
      <c r="K402" s="232"/>
      <c r="L402" s="232"/>
      <c r="M402" s="232"/>
      <c r="N402" s="232"/>
      <c r="O402" s="232"/>
      <c r="P402" s="232"/>
      <c r="Q402" s="232"/>
      <c r="R402" s="232"/>
      <c r="S402" s="232"/>
      <c r="T402" s="232"/>
      <c r="U402" s="232"/>
      <c r="V402" s="232"/>
      <c r="W402" s="232"/>
      <c r="X402" s="7"/>
      <c r="Y402" s="7"/>
      <c r="Z402" s="7"/>
      <c r="AA402" s="7"/>
      <c r="AB402" s="7"/>
      <c r="AC402" s="7"/>
      <c r="AD402" s="7"/>
      <c r="AE402" s="7"/>
      <c r="AF402" s="7"/>
      <c r="AG402" s="7"/>
      <c r="AH402" s="7"/>
      <c r="AI402" s="7"/>
      <c r="AJ402" s="7"/>
      <c r="AK402" s="7"/>
      <c r="AL402" s="7"/>
      <c r="AM402" s="7"/>
      <c r="AN402" s="7"/>
      <c r="AO402" s="7"/>
      <c r="AP402" s="7"/>
      <c r="AQ402" s="7"/>
    </row>
    <row r="403" spans="5:43" x14ac:dyDescent="0.2">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row>
    <row r="404" spans="5:43" x14ac:dyDescent="0.2">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row>
    <row r="405" spans="5:43" x14ac:dyDescent="0.2">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row>
    <row r="406" spans="5:43" x14ac:dyDescent="0.2">
      <c r="E406" s="7"/>
      <c r="F406" s="352" t="str">
        <f>F339</f>
        <v>Директор  Л.В. Коровьонкова</v>
      </c>
      <c r="G406" s="352"/>
      <c r="H406" s="352"/>
      <c r="I406" s="352"/>
      <c r="J406" s="352"/>
      <c r="K406" s="352"/>
      <c r="L406" s="352"/>
      <c r="M406" s="352"/>
      <c r="N406" s="352"/>
      <c r="O406" s="352"/>
      <c r="P406" s="352"/>
      <c r="Q406" s="352"/>
      <c r="Z406" s="352" t="str">
        <f>Z339</f>
        <v>Головний бухгалтер   О.В. Хижняк</v>
      </c>
      <c r="AA406" s="352"/>
      <c r="AB406" s="352"/>
      <c r="AC406" s="352"/>
      <c r="AD406" s="352"/>
      <c r="AE406" s="352"/>
      <c r="AF406" s="352"/>
      <c r="AG406" s="352"/>
      <c r="AH406" s="352"/>
      <c r="AI406" s="352"/>
      <c r="AJ406" s="352"/>
      <c r="AK406" s="352"/>
      <c r="AL406" s="7"/>
      <c r="AM406" s="7"/>
      <c r="AN406" s="7"/>
      <c r="AO406" s="7"/>
      <c r="AP406" s="7"/>
      <c r="AQ406" s="7"/>
    </row>
    <row r="407" spans="5:43" x14ac:dyDescent="0.2">
      <c r="E407" s="7"/>
      <c r="F407" s="354"/>
      <c r="G407" s="354"/>
      <c r="H407" s="354"/>
      <c r="I407" s="354"/>
      <c r="J407" s="354"/>
      <c r="K407" s="354"/>
      <c r="L407" s="354"/>
      <c r="M407" s="354"/>
      <c r="N407" s="354"/>
      <c r="O407" s="354"/>
      <c r="P407" s="354"/>
      <c r="Q407" s="354"/>
      <c r="Z407" s="353"/>
      <c r="AA407" s="353"/>
      <c r="AB407" s="353"/>
      <c r="AC407" s="353"/>
      <c r="AD407" s="353"/>
      <c r="AE407" s="353"/>
      <c r="AF407" s="353"/>
      <c r="AG407" s="353"/>
      <c r="AH407" s="353"/>
      <c r="AI407" s="353"/>
      <c r="AJ407" s="353"/>
      <c r="AK407" s="353"/>
      <c r="AL407" s="7"/>
      <c r="AM407" s="7"/>
      <c r="AN407" s="7"/>
      <c r="AO407" s="7"/>
      <c r="AP407" s="7"/>
      <c r="AQ407" s="7"/>
    </row>
    <row r="408" spans="5:43" x14ac:dyDescent="0.2">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43"/>
      <c r="AN408" s="43"/>
      <c r="AO408" s="43"/>
      <c r="AP408" s="43"/>
      <c r="AQ408" s="19"/>
    </row>
    <row r="409" spans="5:43" ht="12.75" customHeight="1" x14ac:dyDescent="0.2">
      <c r="F409" s="349" t="s">
        <v>269</v>
      </c>
      <c r="G409" s="349"/>
      <c r="H409" s="349"/>
      <c r="I409" s="349"/>
      <c r="J409" s="349"/>
      <c r="K409" s="349"/>
      <c r="L409" s="349"/>
      <c r="M409" s="349"/>
      <c r="N409" s="349"/>
      <c r="O409" s="349"/>
      <c r="P409" s="349"/>
      <c r="Q409" s="349"/>
      <c r="R409" s="349"/>
      <c r="S409" s="349"/>
      <c r="T409" s="349"/>
      <c r="U409" s="349"/>
      <c r="V409" s="349"/>
      <c r="W409" s="349"/>
      <c r="X409" s="349"/>
      <c r="Y409" s="349"/>
      <c r="Z409" s="349"/>
      <c r="AA409" s="349"/>
      <c r="AB409" s="349"/>
      <c r="AC409" s="349"/>
      <c r="AD409" s="349"/>
      <c r="AE409" s="349"/>
      <c r="AF409" s="349"/>
      <c r="AG409" s="349"/>
      <c r="AH409" s="349"/>
      <c r="AI409" s="349"/>
      <c r="AJ409" s="349"/>
      <c r="AK409" s="349"/>
      <c r="AL409" s="349"/>
      <c r="AM409" s="349"/>
      <c r="AN409" s="349"/>
      <c r="AO409" s="349"/>
      <c r="AP409" s="349"/>
      <c r="AQ409" s="349"/>
    </row>
    <row r="410" spans="5:43" x14ac:dyDescent="0.2">
      <c r="F410" s="287"/>
      <c r="G410" s="287"/>
      <c r="H410" s="287"/>
      <c r="I410" s="287"/>
      <c r="J410" s="287"/>
      <c r="K410" s="287"/>
      <c r="L410" s="287"/>
      <c r="M410" s="287"/>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7"/>
      <c r="AL410" s="287"/>
      <c r="AM410" s="287"/>
      <c r="AN410" s="287"/>
      <c r="AO410" s="287"/>
      <c r="AP410" s="287"/>
      <c r="AQ410" s="287"/>
    </row>
    <row r="411" spans="5:43" x14ac:dyDescent="0.2">
      <c r="AC411" s="232"/>
      <c r="AD411" s="232"/>
      <c r="AE411" s="232"/>
      <c r="AG411" s="232"/>
      <c r="AH411" s="232"/>
      <c r="AI411" s="232"/>
      <c r="AJ411" s="232"/>
      <c r="AK411" s="232"/>
      <c r="AM411" s="348"/>
      <c r="AN411" s="348"/>
      <c r="AO411" s="348"/>
      <c r="AP411" s="348"/>
      <c r="AQ411" s="348"/>
    </row>
    <row r="412" spans="5:43" x14ac:dyDescent="0.2">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2" t="s">
        <v>28</v>
      </c>
      <c r="AN412" s="207">
        <f>AN345+1</f>
        <v>6</v>
      </c>
      <c r="AO412" s="207"/>
      <c r="AP412" s="12" t="s">
        <v>28</v>
      </c>
      <c r="AQ412" s="13"/>
    </row>
    <row r="413" spans="5:43" x14ac:dyDescent="0.2">
      <c r="E413" s="217" t="str">
        <f>UPPER($Y$28)</f>
        <v>ПТ ЛОМБАРД "МЕРКУРІЙ"</v>
      </c>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row>
    <row r="414" spans="5:43" ht="12.75" customHeight="1" x14ac:dyDescent="0.2">
      <c r="E414" s="225" t="str">
        <f>UPPER($F$79)</f>
        <v>ЗВІТ ПРО РУХ ГРОШОВИХ КОШТІВ</v>
      </c>
      <c r="F414" s="225"/>
      <c r="G414" s="225"/>
      <c r="H414" s="225"/>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c r="AN414" s="225"/>
      <c r="AO414" s="225"/>
      <c r="AP414" s="225"/>
      <c r="AQ414" s="225"/>
    </row>
    <row r="415" spans="5:43" x14ac:dyDescent="0.2">
      <c r="E415" s="225" t="str">
        <f>$E$279</f>
        <v>ЗА РІК, ЩО ЗАКІНЧИВСЯ 31 ГРУДНЯ 2017 РОКУ</v>
      </c>
      <c r="F415" s="225"/>
      <c r="G415" s="225"/>
      <c r="H415" s="225"/>
      <c r="I415" s="225"/>
      <c r="J415" s="225"/>
      <c r="K415" s="225"/>
      <c r="L415" s="225"/>
      <c r="M415" s="225"/>
      <c r="N415" s="225"/>
      <c r="O415" s="225"/>
      <c r="P415" s="225"/>
      <c r="Q415" s="225"/>
      <c r="R415" s="225"/>
      <c r="S415" s="225"/>
      <c r="T415" s="225"/>
      <c r="U415" s="225"/>
      <c r="V415" s="225"/>
      <c r="W415" s="225"/>
      <c r="X415" s="225"/>
      <c r="Y415" s="225"/>
      <c r="Z415" s="225"/>
      <c r="AA415" s="225"/>
      <c r="AB415" s="225"/>
      <c r="AC415" s="225"/>
      <c r="AD415" s="225"/>
      <c r="AE415" s="225"/>
      <c r="AF415" s="225"/>
      <c r="AG415" s="225"/>
      <c r="AH415" s="225"/>
      <c r="AI415" s="225"/>
      <c r="AJ415" s="225"/>
      <c r="AK415" s="225"/>
      <c r="AL415" s="225"/>
      <c r="AM415" s="225"/>
      <c r="AN415" s="225"/>
      <c r="AO415" s="225"/>
      <c r="AP415" s="225"/>
      <c r="AQ415" s="225"/>
    </row>
    <row r="416" spans="5:43" x14ac:dyDescent="0.2">
      <c r="E416" s="378" t="str">
        <f>$E$210</f>
        <v>(в тисячах гривень, якщо не вказано інше)</v>
      </c>
      <c r="F416" s="378"/>
      <c r="G416" s="378"/>
      <c r="H416" s="378"/>
      <c r="I416" s="378"/>
      <c r="J416" s="378"/>
      <c r="K416" s="378"/>
      <c r="L416" s="378"/>
      <c r="M416" s="378"/>
      <c r="N416" s="378"/>
      <c r="O416" s="378"/>
      <c r="P416" s="378"/>
      <c r="Q416" s="378"/>
      <c r="R416" s="378"/>
      <c r="S416" s="378"/>
      <c r="T416" s="378"/>
      <c r="U416" s="378"/>
      <c r="V416" s="378"/>
      <c r="W416" s="378"/>
      <c r="X416" s="378"/>
      <c r="Y416" s="378"/>
      <c r="Z416" s="378"/>
      <c r="AA416" s="378"/>
      <c r="AB416" s="378"/>
      <c r="AC416" s="378"/>
      <c r="AD416" s="378"/>
      <c r="AE416" s="378"/>
      <c r="AF416" s="378"/>
      <c r="AG416" s="378"/>
      <c r="AH416" s="378"/>
      <c r="AI416" s="378"/>
      <c r="AJ416" s="378"/>
      <c r="AK416" s="378"/>
      <c r="AL416" s="378"/>
      <c r="AM416" s="378"/>
      <c r="AN416" s="378"/>
      <c r="AO416" s="378"/>
      <c r="AP416" s="378"/>
      <c r="AQ416" s="378"/>
    </row>
    <row r="417" spans="1:44" s="58" customFormat="1" x14ac:dyDescent="0.2">
      <c r="A417" s="56"/>
      <c r="B417" s="56"/>
      <c r="C417" s="57"/>
      <c r="D417" s="1"/>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43"/>
      <c r="AN417" s="43"/>
      <c r="AO417" s="43"/>
      <c r="AP417" s="43"/>
      <c r="AQ417" s="19"/>
      <c r="AR417" s="3"/>
    </row>
    <row r="418" spans="1:44" s="58" customFormat="1" x14ac:dyDescent="0.2">
      <c r="A418" s="56"/>
      <c r="B418" s="56"/>
      <c r="C418" s="57"/>
      <c r="D418" s="1"/>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283" t="s">
        <v>47</v>
      </c>
      <c r="AD418" s="283"/>
      <c r="AE418" s="283"/>
      <c r="AF418" s="184"/>
      <c r="AG418" s="283">
        <v>2017</v>
      </c>
      <c r="AH418" s="283"/>
      <c r="AI418" s="283"/>
      <c r="AJ418" s="283"/>
      <c r="AK418" s="283"/>
      <c r="AL418" s="32"/>
      <c r="AM418" s="54"/>
      <c r="AN418" s="54"/>
      <c r="AO418" s="54"/>
      <c r="AP418" s="54"/>
      <c r="AQ418" s="54"/>
      <c r="AR418" s="3"/>
    </row>
    <row r="419" spans="1:44" s="58" customFormat="1" x14ac:dyDescent="0.2">
      <c r="A419" s="56"/>
      <c r="B419" s="56"/>
      <c r="C419" s="57"/>
      <c r="D419" s="1"/>
      <c r="E419" s="36"/>
      <c r="F419" s="345" t="s">
        <v>125</v>
      </c>
      <c r="G419" s="345"/>
      <c r="H419" s="345"/>
      <c r="I419" s="345"/>
      <c r="J419" s="345"/>
      <c r="K419" s="345"/>
      <c r="L419" s="345"/>
      <c r="M419" s="345"/>
      <c r="N419" s="345"/>
      <c r="O419" s="345"/>
      <c r="P419" s="345"/>
      <c r="Q419" s="345"/>
      <c r="R419" s="345"/>
      <c r="S419" s="345"/>
      <c r="T419" s="345"/>
      <c r="U419" s="345"/>
      <c r="V419" s="345"/>
      <c r="W419" s="345"/>
      <c r="X419" s="345"/>
      <c r="Y419" s="345"/>
      <c r="Z419" s="345"/>
      <c r="AA419" s="345"/>
      <c r="AB419" s="345"/>
      <c r="AC419" s="36"/>
      <c r="AD419" s="36"/>
      <c r="AE419" s="36"/>
      <c r="AF419" s="36"/>
      <c r="AG419" s="36"/>
      <c r="AH419" s="36"/>
      <c r="AI419" s="36"/>
      <c r="AJ419" s="36"/>
      <c r="AK419" s="36"/>
      <c r="AL419" s="36"/>
      <c r="AM419" s="43"/>
      <c r="AN419" s="43"/>
      <c r="AO419" s="43"/>
      <c r="AP419" s="43"/>
      <c r="AQ419" s="19"/>
      <c r="AR419" s="3"/>
    </row>
    <row r="420" spans="1:44" s="58" customFormat="1" x14ac:dyDescent="0.2">
      <c r="A420" s="56"/>
      <c r="B420" s="56"/>
      <c r="C420" s="57"/>
      <c r="D420" s="1"/>
      <c r="E420" s="36"/>
      <c r="F420" s="346" t="s">
        <v>115</v>
      </c>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6"/>
      <c r="AD420" s="36"/>
      <c r="AE420" s="36"/>
      <c r="AF420" s="36"/>
      <c r="AG420" s="250">
        <v>24</v>
      </c>
      <c r="AH420" s="250"/>
      <c r="AI420" s="250"/>
      <c r="AJ420" s="250"/>
      <c r="AK420" s="250"/>
      <c r="AL420" s="36"/>
      <c r="AM420" s="59"/>
      <c r="AN420" s="59"/>
      <c r="AO420" s="59"/>
      <c r="AP420" s="59"/>
      <c r="AQ420" s="59"/>
      <c r="AR420" s="3"/>
    </row>
    <row r="421" spans="1:44" s="58" customFormat="1" x14ac:dyDescent="0.2">
      <c r="A421" s="56"/>
      <c r="B421" s="56"/>
      <c r="C421" s="57"/>
      <c r="D421" s="1"/>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20"/>
      <c r="AH421" s="20"/>
      <c r="AI421" s="20"/>
      <c r="AJ421" s="20"/>
      <c r="AK421" s="20"/>
      <c r="AL421" s="36"/>
      <c r="AM421" s="29"/>
      <c r="AN421" s="29"/>
      <c r="AO421" s="29"/>
      <c r="AP421" s="29"/>
      <c r="AQ421" s="29"/>
      <c r="AR421" s="3"/>
    </row>
    <row r="422" spans="1:44" s="58" customFormat="1" x14ac:dyDescent="0.2">
      <c r="A422" s="56"/>
      <c r="B422" s="56"/>
      <c r="C422" s="57"/>
      <c r="D422" s="1"/>
      <c r="E422" s="36"/>
      <c r="F422" s="351" t="s">
        <v>126</v>
      </c>
      <c r="G422" s="351"/>
      <c r="H422" s="351"/>
      <c r="I422" s="351"/>
      <c r="J422" s="351"/>
      <c r="K422" s="351"/>
      <c r="L422" s="351"/>
      <c r="M422" s="351"/>
      <c r="N422" s="351"/>
      <c r="O422" s="351"/>
      <c r="P422" s="351"/>
      <c r="Q422" s="351"/>
      <c r="R422" s="351"/>
      <c r="S422" s="351"/>
      <c r="T422" s="351"/>
      <c r="U422" s="351"/>
      <c r="V422" s="351"/>
      <c r="W422" s="351"/>
      <c r="X422" s="351"/>
      <c r="Y422" s="351"/>
      <c r="Z422" s="351"/>
      <c r="AA422" s="351"/>
      <c r="AB422" s="351"/>
      <c r="AC422" s="36"/>
      <c r="AD422" s="36"/>
      <c r="AE422" s="36"/>
      <c r="AF422" s="36"/>
      <c r="AG422" s="250"/>
      <c r="AH422" s="250"/>
      <c r="AI422" s="250"/>
      <c r="AJ422" s="250"/>
      <c r="AK422" s="250"/>
      <c r="AL422" s="36"/>
      <c r="AM422" s="59"/>
      <c r="AN422" s="59"/>
      <c r="AO422" s="59"/>
      <c r="AP422" s="59"/>
      <c r="AQ422" s="59"/>
      <c r="AR422" s="3"/>
    </row>
    <row r="423" spans="1:44" s="58" customFormat="1" ht="12" customHeight="1" x14ac:dyDescent="0.2">
      <c r="A423" s="56"/>
      <c r="B423" s="56"/>
      <c r="C423" s="57"/>
      <c r="D423" s="1"/>
      <c r="E423" s="36"/>
      <c r="F423" s="203" t="s">
        <v>127</v>
      </c>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60"/>
      <c r="AC423" s="244" t="str">
        <f>MID(F1329,1,2)</f>
        <v>11</v>
      </c>
      <c r="AD423" s="244"/>
      <c r="AE423" s="244"/>
      <c r="AF423" s="36"/>
      <c r="AG423" s="250">
        <v>46</v>
      </c>
      <c r="AH423" s="250"/>
      <c r="AI423" s="250"/>
      <c r="AJ423" s="250"/>
      <c r="AK423" s="250"/>
      <c r="AL423" s="36"/>
      <c r="AM423" s="59"/>
      <c r="AN423" s="59"/>
      <c r="AO423" s="59"/>
      <c r="AP423" s="59"/>
      <c r="AQ423" s="59"/>
      <c r="AR423" s="3"/>
    </row>
    <row r="424" spans="1:44" hidden="1" x14ac:dyDescent="0.2">
      <c r="C424" s="61"/>
      <c r="E424" s="36"/>
      <c r="F424" s="203" t="s">
        <v>128</v>
      </c>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36"/>
      <c r="AD424" s="36"/>
      <c r="AE424" s="36"/>
      <c r="AF424" s="36"/>
      <c r="AG424" s="250"/>
      <c r="AH424" s="250"/>
      <c r="AI424" s="250"/>
      <c r="AJ424" s="250"/>
      <c r="AK424" s="250"/>
      <c r="AL424" s="36"/>
      <c r="AM424" s="59"/>
      <c r="AN424" s="59"/>
      <c r="AO424" s="59"/>
      <c r="AP424" s="59"/>
      <c r="AQ424" s="59"/>
    </row>
    <row r="425" spans="1:44" s="58" customFormat="1" x14ac:dyDescent="0.2">
      <c r="A425" s="56"/>
      <c r="B425" s="56"/>
      <c r="C425" s="62"/>
      <c r="D425" s="1"/>
      <c r="E425" s="36"/>
      <c r="F425" s="203" t="s">
        <v>75</v>
      </c>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353"/>
      <c r="AD425" s="353"/>
      <c r="AE425" s="353"/>
      <c r="AF425" s="36"/>
      <c r="AG425" s="250"/>
      <c r="AH425" s="250"/>
      <c r="AI425" s="250"/>
      <c r="AJ425" s="250"/>
      <c r="AK425" s="250"/>
      <c r="AL425" s="36"/>
      <c r="AM425" s="59"/>
      <c r="AN425" s="59"/>
      <c r="AO425" s="59"/>
      <c r="AP425" s="59"/>
      <c r="AQ425" s="59"/>
      <c r="AR425" s="3"/>
    </row>
    <row r="426" spans="1:44" s="58" customFormat="1" x14ac:dyDescent="0.2">
      <c r="A426" s="56"/>
      <c r="B426" s="56"/>
      <c r="C426" s="62"/>
      <c r="D426" s="1"/>
      <c r="E426" s="41"/>
      <c r="F426" s="357" t="s">
        <v>129</v>
      </c>
      <c r="G426" s="357"/>
      <c r="H426" s="357"/>
      <c r="I426" s="357"/>
      <c r="J426" s="357"/>
      <c r="K426" s="357"/>
      <c r="L426" s="357"/>
      <c r="M426" s="357"/>
      <c r="N426" s="357"/>
      <c r="O426" s="357"/>
      <c r="P426" s="357"/>
      <c r="Q426" s="357"/>
      <c r="R426" s="357"/>
      <c r="S426" s="357"/>
      <c r="T426" s="357"/>
      <c r="U426" s="357"/>
      <c r="V426" s="357"/>
      <c r="W426" s="357"/>
      <c r="X426" s="357"/>
      <c r="Y426" s="357"/>
      <c r="Z426" s="357"/>
      <c r="AA426" s="357"/>
      <c r="AB426" s="357"/>
      <c r="AC426" s="354"/>
      <c r="AD426" s="354"/>
      <c r="AE426" s="354"/>
      <c r="AF426" s="41"/>
      <c r="AG426" s="350"/>
      <c r="AH426" s="350"/>
      <c r="AI426" s="350"/>
      <c r="AJ426" s="350"/>
      <c r="AK426" s="350"/>
      <c r="AL426" s="41"/>
      <c r="AM426" s="59"/>
      <c r="AN426" s="59"/>
      <c r="AO426" s="59"/>
      <c r="AP426" s="59"/>
      <c r="AQ426" s="59"/>
      <c r="AR426" s="3"/>
    </row>
    <row r="427" spans="1:44" s="58" customFormat="1" x14ac:dyDescent="0.2">
      <c r="A427" s="56"/>
      <c r="B427" s="56"/>
      <c r="C427" s="57"/>
      <c r="D427" s="1"/>
      <c r="E427" s="41"/>
      <c r="F427" s="358"/>
      <c r="G427" s="358"/>
      <c r="H427" s="358"/>
      <c r="I427" s="358"/>
      <c r="J427" s="358"/>
      <c r="K427" s="358"/>
      <c r="L427" s="358"/>
      <c r="M427" s="358"/>
      <c r="N427" s="358"/>
      <c r="O427" s="358"/>
      <c r="P427" s="358"/>
      <c r="Q427" s="358"/>
      <c r="R427" s="358"/>
      <c r="S427" s="358"/>
      <c r="T427" s="358"/>
      <c r="U427" s="358"/>
      <c r="V427" s="358"/>
      <c r="W427" s="358"/>
      <c r="X427" s="358"/>
      <c r="Y427" s="358"/>
      <c r="Z427" s="358"/>
      <c r="AA427" s="358"/>
      <c r="AB427" s="358"/>
      <c r="AC427" s="41"/>
      <c r="AD427" s="41"/>
      <c r="AE427" s="41"/>
      <c r="AF427" s="41"/>
      <c r="AG427" s="361">
        <f>AG423+AG425</f>
        <v>46</v>
      </c>
      <c r="AH427" s="361"/>
      <c r="AI427" s="361"/>
      <c r="AJ427" s="361"/>
      <c r="AK427" s="361"/>
      <c r="AL427" s="63"/>
      <c r="AM427" s="64"/>
      <c r="AN427" s="64"/>
      <c r="AO427" s="64"/>
      <c r="AP427" s="64"/>
      <c r="AQ427" s="64"/>
      <c r="AR427" s="3"/>
    </row>
    <row r="428" spans="1:44" s="58" customFormat="1" x14ac:dyDescent="0.2">
      <c r="A428" s="56"/>
      <c r="B428" s="56"/>
      <c r="C428" s="57"/>
      <c r="D428" s="1"/>
      <c r="E428" s="36"/>
      <c r="F428" s="345" t="s">
        <v>130</v>
      </c>
      <c r="G428" s="345"/>
      <c r="H428" s="345"/>
      <c r="I428" s="345"/>
      <c r="J428" s="345"/>
      <c r="K428" s="345"/>
      <c r="L428" s="345"/>
      <c r="M428" s="345"/>
      <c r="N428" s="345"/>
      <c r="O428" s="345"/>
      <c r="P428" s="345"/>
      <c r="Q428" s="345"/>
      <c r="R428" s="345"/>
      <c r="S428" s="345"/>
      <c r="T428" s="345"/>
      <c r="U428" s="345"/>
      <c r="V428" s="345"/>
      <c r="W428" s="345"/>
      <c r="X428" s="345"/>
      <c r="Y428" s="345"/>
      <c r="Z428" s="345"/>
      <c r="AA428" s="345"/>
      <c r="AB428" s="345"/>
      <c r="AC428" s="36"/>
      <c r="AD428" s="36"/>
      <c r="AE428" s="36"/>
      <c r="AF428" s="36"/>
      <c r="AG428" s="250"/>
      <c r="AH428" s="250"/>
      <c r="AI428" s="250"/>
      <c r="AJ428" s="250"/>
      <c r="AK428" s="250"/>
      <c r="AL428" s="36"/>
      <c r="AM428" s="59"/>
      <c r="AN428" s="59"/>
      <c r="AO428" s="59"/>
      <c r="AP428" s="59"/>
      <c r="AQ428" s="59"/>
      <c r="AR428" s="3"/>
    </row>
    <row r="429" spans="1:44" s="58" customFormat="1" x14ac:dyDescent="0.2">
      <c r="A429" s="56"/>
      <c r="B429" s="56"/>
      <c r="C429" s="62"/>
      <c r="D429" s="1"/>
      <c r="E429" s="36"/>
      <c r="F429" s="203" t="s">
        <v>131</v>
      </c>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353"/>
      <c r="AD429" s="353"/>
      <c r="AE429" s="353"/>
      <c r="AF429" s="36"/>
      <c r="AG429" s="250"/>
      <c r="AH429" s="250"/>
      <c r="AI429" s="250"/>
      <c r="AJ429" s="250"/>
      <c r="AK429" s="250"/>
      <c r="AL429" s="36"/>
      <c r="AM429" s="190"/>
      <c r="AN429" s="190"/>
      <c r="AO429" s="59"/>
      <c r="AP429" s="59"/>
      <c r="AQ429" s="59"/>
      <c r="AR429" s="3"/>
    </row>
    <row r="430" spans="1:44" s="58" customFormat="1" x14ac:dyDescent="0.2">
      <c r="A430" s="56"/>
      <c r="B430" s="56"/>
      <c r="C430" s="57"/>
      <c r="D430" s="1"/>
      <c r="E430" s="36"/>
      <c r="F430" s="203" t="s">
        <v>132</v>
      </c>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36"/>
      <c r="AD430" s="36"/>
      <c r="AE430" s="36"/>
      <c r="AF430" s="36"/>
      <c r="AG430" s="250">
        <v>24</v>
      </c>
      <c r="AH430" s="250"/>
      <c r="AI430" s="250"/>
      <c r="AJ430" s="250"/>
      <c r="AK430" s="250"/>
      <c r="AL430" s="36"/>
      <c r="AM430" s="190"/>
      <c r="AN430" s="190"/>
      <c r="AO430" s="59"/>
      <c r="AP430" s="59"/>
      <c r="AQ430" s="59"/>
      <c r="AR430" s="3"/>
    </row>
    <row r="431" spans="1:44" s="58" customFormat="1" x14ac:dyDescent="0.2">
      <c r="A431" s="56"/>
      <c r="B431" s="56"/>
      <c r="C431" s="62"/>
      <c r="D431" s="1"/>
      <c r="E431" s="36"/>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353"/>
      <c r="AD431" s="353"/>
      <c r="AE431" s="353"/>
      <c r="AF431" s="36"/>
      <c r="AG431" s="250"/>
      <c r="AH431" s="250"/>
      <c r="AI431" s="250"/>
      <c r="AJ431" s="250"/>
      <c r="AK431" s="250"/>
      <c r="AL431" s="36"/>
      <c r="AM431" s="190"/>
      <c r="AN431" s="190"/>
      <c r="AO431" s="59"/>
      <c r="AP431" s="59"/>
      <c r="AQ431" s="59"/>
      <c r="AR431" s="3"/>
    </row>
    <row r="432" spans="1:44" s="58" customFormat="1" x14ac:dyDescent="0.2">
      <c r="A432" s="56"/>
      <c r="B432" s="56"/>
      <c r="C432" s="62"/>
      <c r="D432" s="1"/>
      <c r="E432" s="36"/>
      <c r="F432" s="356" t="s">
        <v>133</v>
      </c>
      <c r="G432" s="356"/>
      <c r="H432" s="356"/>
      <c r="I432" s="356"/>
      <c r="J432" s="356"/>
      <c r="K432" s="356"/>
      <c r="L432" s="356"/>
      <c r="M432" s="356"/>
      <c r="N432" s="356"/>
      <c r="O432" s="356"/>
      <c r="P432" s="356"/>
      <c r="Q432" s="356"/>
      <c r="R432" s="356"/>
      <c r="S432" s="356"/>
      <c r="T432" s="356"/>
      <c r="U432" s="356"/>
      <c r="V432" s="356"/>
      <c r="W432" s="356"/>
      <c r="X432" s="356"/>
      <c r="Y432" s="356"/>
      <c r="Z432" s="356"/>
      <c r="AA432" s="356"/>
      <c r="AB432" s="356"/>
      <c r="AC432" s="353" t="str">
        <f>MID(F1496,1,2)</f>
        <v>15</v>
      </c>
      <c r="AD432" s="353"/>
      <c r="AE432" s="353"/>
      <c r="AF432" s="36"/>
      <c r="AG432" s="250">
        <v>-96</v>
      </c>
      <c r="AH432" s="250"/>
      <c r="AI432" s="250"/>
      <c r="AJ432" s="250"/>
      <c r="AK432" s="250"/>
      <c r="AL432" s="36"/>
      <c r="AM432" s="190"/>
      <c r="AN432" s="190"/>
      <c r="AO432" s="59"/>
      <c r="AP432" s="59"/>
      <c r="AQ432" s="59"/>
      <c r="AR432" s="3"/>
    </row>
    <row r="433" spans="1:45" s="58" customFormat="1" x14ac:dyDescent="0.2">
      <c r="A433" s="56"/>
      <c r="B433" s="56"/>
      <c r="C433" s="62"/>
      <c r="D433" s="1"/>
      <c r="E433" s="36"/>
      <c r="F433" s="355" t="s">
        <v>134</v>
      </c>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5"/>
      <c r="AC433" s="19"/>
      <c r="AD433" s="19"/>
      <c r="AE433" s="19"/>
      <c r="AF433" s="36"/>
      <c r="AG433" s="187"/>
      <c r="AH433" s="187"/>
      <c r="AI433" s="187"/>
      <c r="AJ433" s="187"/>
      <c r="AK433" s="187"/>
      <c r="AL433" s="36"/>
      <c r="AM433" s="189"/>
      <c r="AN433" s="189"/>
      <c r="AO433" s="29"/>
      <c r="AP433" s="29"/>
      <c r="AQ433" s="29"/>
      <c r="AR433" s="3"/>
    </row>
    <row r="434" spans="1:45" s="58" customFormat="1" x14ac:dyDescent="0.2">
      <c r="A434" s="56"/>
      <c r="B434" s="56"/>
      <c r="C434" s="62"/>
      <c r="D434" s="1"/>
      <c r="E434" s="36"/>
      <c r="F434" s="355"/>
      <c r="G434" s="355"/>
      <c r="H434" s="355"/>
      <c r="I434" s="355"/>
      <c r="J434" s="355"/>
      <c r="K434" s="355"/>
      <c r="L434" s="355"/>
      <c r="M434" s="355"/>
      <c r="N434" s="355"/>
      <c r="O434" s="355"/>
      <c r="P434" s="355"/>
      <c r="Q434" s="355"/>
      <c r="R434" s="355"/>
      <c r="S434" s="355"/>
      <c r="T434" s="355"/>
      <c r="U434" s="355"/>
      <c r="V434" s="355"/>
      <c r="W434" s="355"/>
      <c r="X434" s="355"/>
      <c r="Y434" s="355"/>
      <c r="Z434" s="355"/>
      <c r="AA434" s="355"/>
      <c r="AB434" s="355"/>
      <c r="AC434" s="353"/>
      <c r="AD434" s="353"/>
      <c r="AE434" s="353"/>
      <c r="AF434" s="36"/>
      <c r="AG434" s="250">
        <v>18</v>
      </c>
      <c r="AH434" s="250"/>
      <c r="AI434" s="250"/>
      <c r="AJ434" s="250"/>
      <c r="AK434" s="250"/>
      <c r="AL434" s="36"/>
      <c r="AM434" s="190"/>
      <c r="AN434" s="190"/>
      <c r="AO434" s="59"/>
      <c r="AP434" s="59"/>
      <c r="AQ434" s="59"/>
      <c r="AR434" s="3"/>
    </row>
    <row r="435" spans="1:45" s="58" customFormat="1" x14ac:dyDescent="0.2">
      <c r="A435" s="56"/>
      <c r="B435" s="56"/>
      <c r="C435" s="57"/>
      <c r="D435" s="1"/>
      <c r="E435" s="36"/>
      <c r="F435" s="345" t="s">
        <v>135</v>
      </c>
      <c r="G435" s="345"/>
      <c r="H435" s="345"/>
      <c r="I435" s="345"/>
      <c r="J435" s="345"/>
      <c r="K435" s="345"/>
      <c r="L435" s="345"/>
      <c r="M435" s="345"/>
      <c r="N435" s="345"/>
      <c r="O435" s="345"/>
      <c r="P435" s="345"/>
      <c r="Q435" s="345"/>
      <c r="R435" s="345"/>
      <c r="S435" s="345"/>
      <c r="T435" s="345"/>
      <c r="U435" s="345"/>
      <c r="V435" s="345"/>
      <c r="W435" s="345"/>
      <c r="X435" s="345"/>
      <c r="Y435" s="345"/>
      <c r="Z435" s="345"/>
      <c r="AA435" s="345"/>
      <c r="AB435" s="345"/>
      <c r="AC435" s="36"/>
      <c r="AD435" s="36"/>
      <c r="AE435" s="36"/>
      <c r="AF435" s="36"/>
      <c r="AG435" s="361">
        <f>AG429+AG430+AG432+AG434</f>
        <v>-54</v>
      </c>
      <c r="AH435" s="361"/>
      <c r="AI435" s="361"/>
      <c r="AJ435" s="361"/>
      <c r="AK435" s="361"/>
      <c r="AL435" s="30"/>
      <c r="AM435" s="191"/>
      <c r="AN435" s="191"/>
      <c r="AO435" s="64"/>
      <c r="AP435" s="64"/>
      <c r="AQ435" s="64"/>
      <c r="AR435" s="3"/>
    </row>
    <row r="436" spans="1:45" s="58" customFormat="1" ht="7.5" customHeight="1" x14ac:dyDescent="0.2">
      <c r="A436" s="56"/>
      <c r="B436" s="56"/>
      <c r="C436" s="57"/>
      <c r="D436" s="1"/>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188"/>
      <c r="AH436" s="188"/>
      <c r="AI436" s="188"/>
      <c r="AJ436" s="188"/>
      <c r="AK436" s="188"/>
      <c r="AL436" s="36"/>
      <c r="AM436" s="192"/>
      <c r="AN436" s="192"/>
      <c r="AO436" s="27"/>
      <c r="AP436" s="27"/>
      <c r="AQ436" s="27"/>
      <c r="AR436" s="3"/>
    </row>
    <row r="437" spans="1:45" s="58" customFormat="1" x14ac:dyDescent="0.2">
      <c r="A437" s="56"/>
      <c r="B437" s="56"/>
      <c r="C437" s="62"/>
      <c r="D437" s="1"/>
      <c r="E437" s="36"/>
      <c r="F437" s="203" t="s">
        <v>136</v>
      </c>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353"/>
      <c r="AD437" s="353"/>
      <c r="AE437" s="353"/>
      <c r="AF437" s="36"/>
      <c r="AG437" s="250"/>
      <c r="AH437" s="250"/>
      <c r="AI437" s="250"/>
      <c r="AJ437" s="250"/>
      <c r="AK437" s="250"/>
      <c r="AL437" s="36"/>
      <c r="AM437" s="190"/>
      <c r="AN437" s="190"/>
      <c r="AO437" s="59"/>
      <c r="AP437" s="59"/>
      <c r="AQ437" s="59"/>
      <c r="AR437" s="3"/>
    </row>
    <row r="438" spans="1:45" s="58" customFormat="1" ht="7.5" customHeight="1" x14ac:dyDescent="0.2">
      <c r="A438" s="56"/>
      <c r="B438" s="56"/>
      <c r="C438" s="62"/>
      <c r="D438" s="1"/>
      <c r="E438" s="36"/>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19"/>
      <c r="AD438" s="19"/>
      <c r="AE438" s="19"/>
      <c r="AF438" s="36"/>
      <c r="AG438" s="187"/>
      <c r="AH438" s="187"/>
      <c r="AI438" s="187"/>
      <c r="AJ438" s="187"/>
      <c r="AK438" s="187"/>
      <c r="AL438" s="36"/>
      <c r="AM438" s="189"/>
      <c r="AN438" s="189"/>
      <c r="AO438" s="29"/>
      <c r="AP438" s="29"/>
      <c r="AQ438" s="29"/>
      <c r="AR438" s="3"/>
    </row>
    <row r="439" spans="1:45" s="58" customFormat="1" x14ac:dyDescent="0.2">
      <c r="A439" s="56"/>
      <c r="B439" s="56"/>
      <c r="C439" s="57"/>
      <c r="D439" s="1"/>
      <c r="E439" s="36"/>
      <c r="F439" s="344" t="s">
        <v>137</v>
      </c>
      <c r="G439" s="344"/>
      <c r="H439" s="344"/>
      <c r="I439" s="344"/>
      <c r="J439" s="344"/>
      <c r="K439" s="344"/>
      <c r="L439" s="344"/>
      <c r="M439" s="344"/>
      <c r="N439" s="344"/>
      <c r="O439" s="344"/>
      <c r="P439" s="344"/>
      <c r="Q439" s="344"/>
      <c r="R439" s="344"/>
      <c r="S439" s="344"/>
      <c r="T439" s="344"/>
      <c r="U439" s="344"/>
      <c r="V439" s="344"/>
      <c r="W439" s="344"/>
      <c r="X439" s="344"/>
      <c r="Y439" s="344"/>
      <c r="Z439" s="344"/>
      <c r="AA439" s="344"/>
      <c r="AB439" s="344"/>
      <c r="AC439" s="36"/>
      <c r="AD439" s="36"/>
      <c r="AE439" s="36"/>
      <c r="AF439" s="36"/>
      <c r="AG439" s="233">
        <f>AG420+AG427+AG435</f>
        <v>16</v>
      </c>
      <c r="AH439" s="233"/>
      <c r="AI439" s="233"/>
      <c r="AJ439" s="233"/>
      <c r="AK439" s="233"/>
      <c r="AL439" s="30"/>
      <c r="AM439" s="191"/>
      <c r="AN439" s="191"/>
      <c r="AO439" s="64"/>
      <c r="AP439" s="64"/>
      <c r="AQ439" s="64"/>
      <c r="AR439" s="25"/>
      <c r="AS439" s="65"/>
    </row>
    <row r="440" spans="1:45" s="58" customFormat="1" x14ac:dyDescent="0.2">
      <c r="A440" s="56"/>
      <c r="B440" s="56"/>
      <c r="C440" s="57"/>
      <c r="D440" s="1"/>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186"/>
      <c r="AH440" s="186"/>
      <c r="AI440" s="186"/>
      <c r="AJ440" s="186"/>
      <c r="AK440" s="186"/>
      <c r="AL440" s="36"/>
      <c r="AM440" s="43"/>
      <c r="AN440" s="43"/>
      <c r="AO440" s="43"/>
      <c r="AP440" s="43"/>
      <c r="AQ440" s="19"/>
      <c r="AR440" s="3"/>
    </row>
    <row r="441" spans="1:45" s="58" customFormat="1" x14ac:dyDescent="0.2">
      <c r="A441" s="56"/>
      <c r="B441" s="56"/>
      <c r="C441" s="57"/>
      <c r="D441" s="1"/>
      <c r="E441" s="36"/>
      <c r="F441" s="345" t="s">
        <v>138</v>
      </c>
      <c r="G441" s="345"/>
      <c r="H441" s="345"/>
      <c r="I441" s="345"/>
      <c r="J441" s="345"/>
      <c r="K441" s="345"/>
      <c r="L441" s="345"/>
      <c r="M441" s="345"/>
      <c r="N441" s="345"/>
      <c r="O441" s="345"/>
      <c r="P441" s="345"/>
      <c r="Q441" s="345"/>
      <c r="R441" s="345"/>
      <c r="S441" s="345"/>
      <c r="T441" s="345"/>
      <c r="U441" s="345"/>
      <c r="V441" s="345"/>
      <c r="W441" s="345"/>
      <c r="X441" s="345"/>
      <c r="Y441" s="345"/>
      <c r="Z441" s="345"/>
      <c r="AA441" s="345"/>
      <c r="AB441" s="345"/>
      <c r="AC441" s="345"/>
      <c r="AD441" s="36"/>
      <c r="AE441" s="36"/>
      <c r="AF441" s="36"/>
      <c r="AG441" s="250"/>
      <c r="AH441" s="250"/>
      <c r="AI441" s="250"/>
      <c r="AJ441" s="250"/>
      <c r="AK441" s="250"/>
      <c r="AL441" s="36"/>
      <c r="AM441" s="59"/>
      <c r="AN441" s="59"/>
      <c r="AO441" s="59"/>
      <c r="AP441" s="59"/>
      <c r="AQ441" s="59"/>
      <c r="AR441" s="3"/>
    </row>
    <row r="442" spans="1:45" s="58" customFormat="1" ht="7.5" customHeight="1" x14ac:dyDescent="0.2">
      <c r="A442" s="56"/>
      <c r="B442" s="56"/>
      <c r="C442" s="57"/>
      <c r="D442" s="1"/>
      <c r="E442" s="36"/>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36"/>
      <c r="AE442" s="36"/>
      <c r="AF442" s="36"/>
      <c r="AG442" s="20"/>
      <c r="AH442" s="20"/>
      <c r="AI442" s="20"/>
      <c r="AJ442" s="20"/>
      <c r="AK442" s="20"/>
      <c r="AL442" s="36"/>
      <c r="AM442" s="29"/>
      <c r="AN442" s="29"/>
      <c r="AO442" s="29"/>
      <c r="AP442" s="29"/>
      <c r="AQ442" s="29"/>
      <c r="AR442" s="3"/>
    </row>
    <row r="443" spans="1:45" s="58" customFormat="1" x14ac:dyDescent="0.2">
      <c r="A443" s="56"/>
      <c r="B443" s="56"/>
      <c r="C443" s="62"/>
      <c r="D443" s="1"/>
      <c r="E443" s="36"/>
      <c r="F443" s="346" t="s">
        <v>139</v>
      </c>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53"/>
      <c r="AD443" s="353"/>
      <c r="AE443" s="353"/>
      <c r="AF443" s="36"/>
      <c r="AG443" s="250"/>
      <c r="AH443" s="250"/>
      <c r="AI443" s="250"/>
      <c r="AJ443" s="250"/>
      <c r="AK443" s="250"/>
      <c r="AL443" s="36"/>
      <c r="AM443" s="59"/>
      <c r="AN443" s="59"/>
      <c r="AO443" s="59"/>
      <c r="AP443" s="59"/>
      <c r="AQ443" s="59"/>
      <c r="AR443" s="3"/>
    </row>
    <row r="444" spans="1:45" s="58" customFormat="1" ht="7.5" customHeight="1" x14ac:dyDescent="0.2">
      <c r="A444" s="56"/>
      <c r="B444" s="56"/>
      <c r="C444" s="57"/>
      <c r="D444" s="1"/>
      <c r="E444" s="36"/>
      <c r="F444" s="363"/>
      <c r="G444" s="363"/>
      <c r="H444" s="363"/>
      <c r="I444" s="363"/>
      <c r="J444" s="363"/>
      <c r="K444" s="363"/>
      <c r="L444" s="363"/>
      <c r="M444" s="363"/>
      <c r="N444" s="363"/>
      <c r="O444" s="363"/>
      <c r="P444" s="363"/>
      <c r="Q444" s="363"/>
      <c r="R444" s="363"/>
      <c r="S444" s="363"/>
      <c r="T444" s="363"/>
      <c r="U444" s="363"/>
      <c r="V444" s="363"/>
      <c r="W444" s="363"/>
      <c r="X444" s="363"/>
      <c r="Y444" s="363"/>
      <c r="Z444" s="363"/>
      <c r="AA444" s="363"/>
      <c r="AB444" s="363"/>
      <c r="AC444" s="36"/>
      <c r="AD444" s="36"/>
      <c r="AE444" s="36"/>
      <c r="AF444" s="36"/>
      <c r="AG444" s="250"/>
      <c r="AH444" s="250"/>
      <c r="AI444" s="250"/>
      <c r="AJ444" s="250"/>
      <c r="AK444" s="250"/>
      <c r="AL444" s="36"/>
      <c r="AM444" s="59"/>
      <c r="AN444" s="59"/>
      <c r="AO444" s="59"/>
      <c r="AP444" s="59"/>
      <c r="AQ444" s="59"/>
      <c r="AR444" s="3"/>
    </row>
    <row r="445" spans="1:45" s="58" customFormat="1" x14ac:dyDescent="0.2">
      <c r="A445" s="56"/>
      <c r="B445" s="56"/>
      <c r="C445" s="57"/>
      <c r="D445" s="1"/>
      <c r="E445" s="36"/>
      <c r="F445" s="344" t="s">
        <v>140</v>
      </c>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6"/>
      <c r="AD445" s="36"/>
      <c r="AE445" s="36"/>
      <c r="AF445" s="36"/>
      <c r="AG445" s="233">
        <f>AG443</f>
        <v>0</v>
      </c>
      <c r="AH445" s="233"/>
      <c r="AI445" s="233"/>
      <c r="AJ445" s="233"/>
      <c r="AK445" s="233"/>
      <c r="AL445" s="36"/>
      <c r="AM445" s="64"/>
      <c r="AN445" s="64"/>
      <c r="AO445" s="64"/>
      <c r="AP445" s="64"/>
      <c r="AQ445" s="64"/>
      <c r="AR445" s="25"/>
      <c r="AS445" s="65"/>
    </row>
    <row r="446" spans="1:45" s="58" customFormat="1" x14ac:dyDescent="0.2">
      <c r="A446" s="56"/>
      <c r="B446" s="56"/>
      <c r="C446" s="57"/>
      <c r="D446" s="1"/>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43"/>
      <c r="AN446" s="43"/>
      <c r="AO446" s="43"/>
      <c r="AP446" s="43"/>
      <c r="AQ446" s="19"/>
      <c r="AR446" s="3"/>
    </row>
    <row r="447" spans="1:45" s="58" customFormat="1" x14ac:dyDescent="0.2">
      <c r="A447" s="56"/>
      <c r="B447" s="56"/>
      <c r="C447" s="57"/>
      <c r="D447" s="1"/>
      <c r="E447" s="36"/>
      <c r="F447" s="351" t="s">
        <v>141</v>
      </c>
      <c r="G447" s="351"/>
      <c r="H447" s="351"/>
      <c r="I447" s="351"/>
      <c r="J447" s="351"/>
      <c r="K447" s="351"/>
      <c r="L447" s="351"/>
      <c r="M447" s="351"/>
      <c r="N447" s="351"/>
      <c r="O447" s="351"/>
      <c r="P447" s="351"/>
      <c r="Q447" s="351"/>
      <c r="R447" s="351"/>
      <c r="S447" s="351"/>
      <c r="T447" s="351"/>
      <c r="U447" s="351"/>
      <c r="V447" s="351"/>
      <c r="W447" s="351"/>
      <c r="X447" s="351"/>
      <c r="Y447" s="351"/>
      <c r="Z447" s="351"/>
      <c r="AA447" s="351"/>
      <c r="AB447" s="351"/>
      <c r="AC447" s="351"/>
      <c r="AD447" s="36"/>
      <c r="AE447" s="36"/>
      <c r="AF447" s="36"/>
      <c r="AG447" s="250"/>
      <c r="AH447" s="250"/>
      <c r="AI447" s="250"/>
      <c r="AJ447" s="250"/>
      <c r="AK447" s="250"/>
      <c r="AL447" s="36"/>
      <c r="AM447" s="59"/>
      <c r="AN447" s="59"/>
      <c r="AO447" s="59"/>
      <c r="AP447" s="59"/>
      <c r="AQ447" s="59"/>
      <c r="AR447" s="3"/>
    </row>
    <row r="448" spans="1:45" s="58" customFormat="1" x14ac:dyDescent="0.2">
      <c r="A448" s="56"/>
      <c r="B448" s="56"/>
      <c r="C448" s="57"/>
      <c r="D448" s="1"/>
      <c r="E448" s="36"/>
      <c r="F448" s="359" t="s">
        <v>252</v>
      </c>
      <c r="G448" s="359"/>
      <c r="H448" s="359"/>
      <c r="I448" s="359"/>
      <c r="J448" s="359"/>
      <c r="K448" s="359"/>
      <c r="L448" s="359"/>
      <c r="M448" s="359"/>
      <c r="N448" s="359"/>
      <c r="O448" s="359"/>
      <c r="P448" s="359"/>
      <c r="Q448" s="359"/>
      <c r="R448" s="359"/>
      <c r="S448" s="359"/>
      <c r="T448" s="359"/>
      <c r="U448" s="359"/>
      <c r="V448" s="359"/>
      <c r="W448" s="359"/>
      <c r="X448" s="359"/>
      <c r="Y448" s="359"/>
      <c r="Z448" s="359"/>
      <c r="AA448" s="359"/>
      <c r="AB448" s="359"/>
      <c r="AC448" s="30"/>
      <c r="AD448" s="36"/>
      <c r="AE448" s="36"/>
      <c r="AF448" s="36"/>
      <c r="AG448" s="250"/>
      <c r="AH448" s="250"/>
      <c r="AI448" s="250"/>
      <c r="AJ448" s="250"/>
      <c r="AK448" s="250"/>
      <c r="AL448" s="36"/>
      <c r="AM448" s="59"/>
      <c r="AN448" s="59"/>
      <c r="AO448" s="59"/>
      <c r="AP448" s="59"/>
      <c r="AQ448" s="59"/>
      <c r="AR448" s="3"/>
    </row>
    <row r="449" spans="1:45" s="58" customFormat="1" x14ac:dyDescent="0.2">
      <c r="A449" s="56"/>
      <c r="B449" s="56"/>
      <c r="C449" s="57"/>
      <c r="D449" s="1"/>
      <c r="E449" s="36"/>
      <c r="F449" s="346" t="s">
        <v>142</v>
      </c>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53"/>
      <c r="AD449" s="353"/>
      <c r="AE449" s="353"/>
      <c r="AF449" s="36"/>
      <c r="AG449" s="250"/>
      <c r="AH449" s="250"/>
      <c r="AI449" s="250"/>
      <c r="AJ449" s="250"/>
      <c r="AK449" s="250"/>
      <c r="AL449" s="36"/>
      <c r="AM449" s="59"/>
      <c r="AN449" s="59"/>
      <c r="AO449" s="59"/>
      <c r="AP449" s="59"/>
      <c r="AQ449" s="59"/>
      <c r="AR449" s="3"/>
    </row>
    <row r="450" spans="1:45" s="58" customFormat="1" x14ac:dyDescent="0.2">
      <c r="A450" s="56"/>
      <c r="B450" s="56"/>
      <c r="C450" s="57"/>
      <c r="D450" s="1"/>
      <c r="E450" s="36"/>
      <c r="F450" s="346" t="s">
        <v>143</v>
      </c>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53"/>
      <c r="AD450" s="353"/>
      <c r="AE450" s="353"/>
      <c r="AF450" s="36"/>
      <c r="AG450" s="231"/>
      <c r="AH450" s="231"/>
      <c r="AI450" s="231"/>
      <c r="AJ450" s="231"/>
      <c r="AK450" s="231"/>
      <c r="AL450" s="36"/>
      <c r="AM450" s="59"/>
      <c r="AN450" s="59"/>
      <c r="AO450" s="59"/>
      <c r="AP450" s="59"/>
      <c r="AQ450" s="59"/>
      <c r="AR450" s="3"/>
    </row>
    <row r="451" spans="1:45" s="58" customFormat="1" x14ac:dyDescent="0.2">
      <c r="A451" s="56"/>
      <c r="B451" s="56"/>
      <c r="C451" s="57"/>
      <c r="D451" s="1"/>
      <c r="E451" s="36"/>
      <c r="F451" s="346" t="s">
        <v>144</v>
      </c>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19"/>
      <c r="AD451" s="19"/>
      <c r="AE451" s="19"/>
      <c r="AF451" s="36"/>
      <c r="AG451" s="231"/>
      <c r="AH451" s="231"/>
      <c r="AI451" s="231"/>
      <c r="AJ451" s="231"/>
      <c r="AK451" s="231"/>
      <c r="AL451" s="36"/>
      <c r="AM451" s="59"/>
      <c r="AN451" s="59"/>
      <c r="AO451" s="59"/>
      <c r="AP451" s="59"/>
      <c r="AQ451" s="59"/>
      <c r="AR451" s="3"/>
    </row>
    <row r="452" spans="1:45" s="58" customFormat="1" x14ac:dyDescent="0.2">
      <c r="A452" s="56"/>
      <c r="B452" s="56"/>
      <c r="C452" s="57"/>
      <c r="D452" s="1"/>
      <c r="E452" s="36"/>
      <c r="F452" s="346" t="s">
        <v>145</v>
      </c>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53"/>
      <c r="AD452" s="353"/>
      <c r="AE452" s="353"/>
      <c r="AF452" s="36"/>
      <c r="AG452" s="350"/>
      <c r="AH452" s="350"/>
      <c r="AI452" s="350"/>
      <c r="AJ452" s="350"/>
      <c r="AK452" s="350"/>
      <c r="AL452" s="36"/>
      <c r="AM452" s="59"/>
      <c r="AN452" s="59"/>
      <c r="AO452" s="59"/>
      <c r="AP452" s="59"/>
      <c r="AQ452" s="59"/>
      <c r="AR452" s="3"/>
    </row>
    <row r="453" spans="1:45" s="58" customFormat="1" x14ac:dyDescent="0.2">
      <c r="A453" s="56"/>
      <c r="B453" s="56"/>
      <c r="C453" s="57"/>
      <c r="D453" s="1"/>
      <c r="E453" s="36"/>
      <c r="F453" s="347" t="s">
        <v>146</v>
      </c>
      <c r="G453" s="347"/>
      <c r="H453" s="347"/>
      <c r="I453" s="347"/>
      <c r="J453" s="347"/>
      <c r="K453" s="347"/>
      <c r="L453" s="347"/>
      <c r="M453" s="347"/>
      <c r="N453" s="347"/>
      <c r="O453" s="347"/>
      <c r="P453" s="347"/>
      <c r="Q453" s="347"/>
      <c r="R453" s="347"/>
      <c r="S453" s="347"/>
      <c r="T453" s="347"/>
      <c r="U453" s="347"/>
      <c r="V453" s="347"/>
      <c r="W453" s="347"/>
      <c r="X453" s="347"/>
      <c r="Y453" s="347"/>
      <c r="Z453" s="347"/>
      <c r="AA453" s="347"/>
      <c r="AB453" s="347"/>
      <c r="AC453" s="36"/>
      <c r="AD453" s="36"/>
      <c r="AE453" s="36"/>
      <c r="AF453" s="36"/>
      <c r="AG453" s="233">
        <f>AG448+AG449+AG450+AG451+AG452</f>
        <v>0</v>
      </c>
      <c r="AH453" s="233"/>
      <c r="AI453" s="233"/>
      <c r="AJ453" s="233"/>
      <c r="AK453" s="233"/>
      <c r="AL453" s="36"/>
      <c r="AM453" s="64"/>
      <c r="AN453" s="64"/>
      <c r="AO453" s="64"/>
      <c r="AP453" s="64"/>
      <c r="AQ453" s="64"/>
      <c r="AR453" s="25"/>
      <c r="AS453" s="65"/>
    </row>
    <row r="454" spans="1:45" s="58" customFormat="1" ht="7.5" customHeight="1" x14ac:dyDescent="0.2">
      <c r="A454" s="56"/>
      <c r="B454" s="56"/>
      <c r="C454" s="57"/>
      <c r="D454" s="1"/>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43"/>
      <c r="AN454" s="43"/>
      <c r="AO454" s="43"/>
      <c r="AP454" s="43"/>
      <c r="AQ454" s="19"/>
      <c r="AR454" s="3"/>
    </row>
    <row r="455" spans="1:45" s="58" customFormat="1" x14ac:dyDescent="0.2">
      <c r="A455" s="56"/>
      <c r="B455" s="56"/>
      <c r="C455" s="57"/>
      <c r="D455" s="1"/>
      <c r="E455" s="3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6"/>
      <c r="AD455" s="36"/>
      <c r="AE455" s="36"/>
      <c r="AF455" s="36"/>
      <c r="AG455" s="231"/>
      <c r="AH455" s="231"/>
      <c r="AI455" s="231"/>
      <c r="AJ455" s="231"/>
      <c r="AK455" s="231"/>
      <c r="AL455" s="36"/>
      <c r="AM455" s="59"/>
      <c r="AN455" s="59"/>
      <c r="AO455" s="59"/>
      <c r="AP455" s="59"/>
      <c r="AQ455" s="59"/>
      <c r="AR455" s="25"/>
      <c r="AS455" s="65"/>
    </row>
    <row r="456" spans="1:45" s="58" customFormat="1" ht="7.5" customHeight="1" x14ac:dyDescent="0.2">
      <c r="A456" s="56"/>
      <c r="B456" s="56"/>
      <c r="C456" s="57"/>
      <c r="D456" s="1"/>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43"/>
      <c r="AN456" s="43"/>
      <c r="AO456" s="43"/>
      <c r="AP456" s="43"/>
      <c r="AQ456" s="19"/>
      <c r="AR456" s="3"/>
    </row>
    <row r="457" spans="1:45" s="58" customFormat="1" x14ac:dyDescent="0.2">
      <c r="A457" s="56"/>
      <c r="B457" s="56"/>
      <c r="C457" s="57"/>
      <c r="D457" s="1"/>
      <c r="E457" s="36"/>
      <c r="F457" s="351" t="s">
        <v>147</v>
      </c>
      <c r="G457" s="351"/>
      <c r="H457" s="351"/>
      <c r="I457" s="351"/>
      <c r="J457" s="351"/>
      <c r="K457" s="351"/>
      <c r="L457" s="351"/>
      <c r="M457" s="351"/>
      <c r="N457" s="351"/>
      <c r="O457" s="351"/>
      <c r="P457" s="351"/>
      <c r="Q457" s="351"/>
      <c r="R457" s="351"/>
      <c r="S457" s="351"/>
      <c r="T457" s="351"/>
      <c r="U457" s="351"/>
      <c r="V457" s="351"/>
      <c r="W457" s="351"/>
      <c r="X457" s="351"/>
      <c r="Y457" s="351"/>
      <c r="Z457" s="351"/>
      <c r="AA457" s="351"/>
      <c r="AB457" s="351"/>
      <c r="AC457" s="351"/>
      <c r="AD457" s="351"/>
      <c r="AE457" s="36"/>
      <c r="AF457" s="36"/>
      <c r="AG457" s="233">
        <v>16</v>
      </c>
      <c r="AH457" s="233"/>
      <c r="AI457" s="233"/>
      <c r="AJ457" s="233"/>
      <c r="AK457" s="233"/>
      <c r="AL457" s="36"/>
      <c r="AM457" s="64"/>
      <c r="AN457" s="64"/>
      <c r="AO457" s="64"/>
      <c r="AP457" s="64"/>
      <c r="AQ457" s="64"/>
      <c r="AR457" s="3"/>
    </row>
    <row r="458" spans="1:45" s="58" customFormat="1" ht="7.5" customHeight="1" x14ac:dyDescent="0.2">
      <c r="A458" s="56"/>
      <c r="B458" s="56"/>
      <c r="C458" s="57"/>
      <c r="D458" s="1"/>
      <c r="E458" s="36"/>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6"/>
      <c r="AD458" s="36"/>
      <c r="AE458" s="36"/>
      <c r="AF458" s="36"/>
      <c r="AG458" s="181"/>
      <c r="AH458" s="181"/>
      <c r="AI458" s="181"/>
      <c r="AJ458" s="181"/>
      <c r="AK458" s="181"/>
      <c r="AL458" s="36"/>
      <c r="AM458" s="29"/>
      <c r="AN458" s="29"/>
      <c r="AO458" s="29"/>
      <c r="AP458" s="29"/>
      <c r="AQ458" s="29"/>
      <c r="AR458" s="3"/>
    </row>
    <row r="459" spans="1:45" s="58" customFormat="1" x14ac:dyDescent="0.2">
      <c r="A459" s="56"/>
      <c r="B459" s="56"/>
      <c r="C459" s="57"/>
      <c r="D459" s="1"/>
      <c r="E459" s="36"/>
      <c r="F459" s="345" t="s">
        <v>148</v>
      </c>
      <c r="G459" s="345"/>
      <c r="H459" s="345"/>
      <c r="I459" s="345"/>
      <c r="J459" s="345"/>
      <c r="K459" s="345"/>
      <c r="L459" s="345"/>
      <c r="M459" s="345"/>
      <c r="N459" s="345"/>
      <c r="O459" s="345"/>
      <c r="P459" s="345"/>
      <c r="Q459" s="345"/>
      <c r="R459" s="345"/>
      <c r="S459" s="345"/>
      <c r="T459" s="345"/>
      <c r="U459" s="345"/>
      <c r="V459" s="345"/>
      <c r="W459" s="345"/>
      <c r="X459" s="345"/>
      <c r="Y459" s="345"/>
      <c r="Z459" s="345"/>
      <c r="AA459" s="345"/>
      <c r="AB459" s="345"/>
      <c r="AC459" s="36"/>
      <c r="AD459" s="36"/>
      <c r="AE459" s="36"/>
      <c r="AF459" s="36"/>
      <c r="AG459" s="233">
        <f>AG224</f>
        <v>8</v>
      </c>
      <c r="AH459" s="233"/>
      <c r="AI459" s="233"/>
      <c r="AJ459" s="233"/>
      <c r="AK459" s="233"/>
      <c r="AL459" s="30"/>
      <c r="AM459" s="64"/>
      <c r="AN459" s="64"/>
      <c r="AO459" s="64"/>
      <c r="AP459" s="64"/>
      <c r="AQ459" s="64"/>
      <c r="AR459" s="3"/>
    </row>
    <row r="460" spans="1:45" s="58" customFormat="1" ht="7.5" customHeight="1" x14ac:dyDescent="0.2">
      <c r="A460" s="56"/>
      <c r="B460" s="56"/>
      <c r="C460" s="57"/>
      <c r="D460" s="1"/>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250"/>
      <c r="AH460" s="250"/>
      <c r="AI460" s="250"/>
      <c r="AJ460" s="250"/>
      <c r="AK460" s="250"/>
      <c r="AL460" s="36"/>
      <c r="AM460" s="59"/>
      <c r="AN460" s="59"/>
      <c r="AO460" s="59"/>
      <c r="AP460" s="59"/>
      <c r="AQ460" s="59"/>
      <c r="AR460" s="3"/>
    </row>
    <row r="461" spans="1:45" s="58" customFormat="1" ht="13.5" thickBot="1" x14ac:dyDescent="0.25">
      <c r="A461" s="56"/>
      <c r="B461" s="56"/>
      <c r="C461" s="57"/>
      <c r="D461" s="1"/>
      <c r="E461" s="36"/>
      <c r="F461" s="345" t="s">
        <v>149</v>
      </c>
      <c r="G461" s="345"/>
      <c r="H461" s="345"/>
      <c r="I461" s="345"/>
      <c r="J461" s="345"/>
      <c r="K461" s="345"/>
      <c r="L461" s="345"/>
      <c r="M461" s="345"/>
      <c r="N461" s="345"/>
      <c r="O461" s="345"/>
      <c r="P461" s="345"/>
      <c r="Q461" s="345"/>
      <c r="R461" s="345"/>
      <c r="S461" s="345"/>
      <c r="T461" s="345"/>
      <c r="U461" s="345"/>
      <c r="V461" s="345"/>
      <c r="W461" s="345"/>
      <c r="X461" s="345"/>
      <c r="Y461" s="345"/>
      <c r="Z461" s="345"/>
      <c r="AA461" s="345"/>
      <c r="AB461" s="345"/>
      <c r="AC461" s="36"/>
      <c r="AD461" s="36"/>
      <c r="AE461" s="36"/>
      <c r="AF461" s="36"/>
      <c r="AG461" s="286">
        <v>24</v>
      </c>
      <c r="AH461" s="286"/>
      <c r="AI461" s="286"/>
      <c r="AJ461" s="286"/>
      <c r="AK461" s="286"/>
      <c r="AL461" s="30"/>
      <c r="AM461" s="64"/>
      <c r="AN461" s="64"/>
      <c r="AO461" s="64"/>
      <c r="AP461" s="64"/>
      <c r="AQ461" s="64"/>
      <c r="AR461" s="3"/>
    </row>
    <row r="462" spans="1:45" s="58" customFormat="1" ht="13.5" thickTop="1" x14ac:dyDescent="0.2">
      <c r="A462" s="66"/>
      <c r="B462" s="66"/>
      <c r="C462" s="67"/>
      <c r="D462" s="1"/>
      <c r="E462" s="36"/>
      <c r="F462" s="360"/>
      <c r="G462" s="360"/>
      <c r="H462" s="360"/>
      <c r="I462" s="360"/>
      <c r="J462" s="360"/>
      <c r="K462" s="360"/>
      <c r="L462" s="360"/>
      <c r="M462" s="360"/>
      <c r="N462" s="360"/>
      <c r="O462" s="360"/>
      <c r="P462" s="360"/>
      <c r="Q462" s="360"/>
      <c r="R462" s="360"/>
      <c r="S462" s="360"/>
      <c r="T462" s="360"/>
      <c r="U462" s="360"/>
      <c r="V462" s="360"/>
      <c r="W462" s="360"/>
      <c r="X462" s="360"/>
      <c r="Y462" s="360"/>
      <c r="Z462" s="360"/>
      <c r="AA462" s="360"/>
      <c r="AB462" s="360"/>
      <c r="AC462" s="36"/>
      <c r="AD462" s="36"/>
      <c r="AE462" s="36"/>
      <c r="AF462" s="36"/>
      <c r="AG462" s="250"/>
      <c r="AH462" s="250"/>
      <c r="AI462" s="250"/>
      <c r="AJ462" s="250"/>
      <c r="AK462" s="250"/>
      <c r="AL462" s="36"/>
      <c r="AM462" s="59"/>
      <c r="AN462" s="59"/>
      <c r="AO462" s="59"/>
      <c r="AP462" s="59"/>
      <c r="AQ462" s="59"/>
      <c r="AR462" s="3"/>
    </row>
    <row r="463" spans="1:45" s="58" customFormat="1" x14ac:dyDescent="0.2">
      <c r="A463" s="66"/>
      <c r="B463" s="66"/>
      <c r="C463" s="67"/>
      <c r="D463" s="1"/>
      <c r="E463" s="36"/>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36"/>
      <c r="AD463" s="36"/>
      <c r="AE463" s="36"/>
      <c r="AF463" s="36"/>
      <c r="AG463" s="20"/>
      <c r="AH463" s="20"/>
      <c r="AI463" s="20"/>
      <c r="AJ463" s="20"/>
      <c r="AK463" s="20"/>
      <c r="AL463" s="36"/>
      <c r="AM463" s="29"/>
      <c r="AN463" s="29"/>
      <c r="AO463" s="29"/>
      <c r="AP463" s="29"/>
      <c r="AQ463" s="29"/>
      <c r="AR463" s="3"/>
    </row>
    <row r="464" spans="1:45" s="58" customFormat="1" x14ac:dyDescent="0.2">
      <c r="A464" s="66"/>
      <c r="B464" s="66"/>
      <c r="C464" s="67"/>
      <c r="D464" s="1"/>
      <c r="E464" s="36"/>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36"/>
      <c r="AD464" s="36"/>
      <c r="AE464" s="36"/>
      <c r="AF464" s="36"/>
      <c r="AG464" s="20"/>
      <c r="AH464" s="20"/>
      <c r="AI464" s="20"/>
      <c r="AJ464" s="20"/>
      <c r="AK464" s="20"/>
      <c r="AL464" s="36"/>
      <c r="AM464" s="29"/>
      <c r="AN464" s="29"/>
      <c r="AO464" s="29"/>
      <c r="AP464" s="29"/>
      <c r="AQ464" s="29"/>
      <c r="AR464" s="3"/>
    </row>
    <row r="465" spans="1:44" s="58" customFormat="1" x14ac:dyDescent="0.2">
      <c r="A465" s="66"/>
      <c r="B465" s="66"/>
      <c r="C465" s="67"/>
      <c r="D465" s="1"/>
      <c r="E465" s="36"/>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36"/>
      <c r="AD465" s="36"/>
      <c r="AE465" s="36"/>
      <c r="AF465" s="36"/>
      <c r="AG465" s="20"/>
      <c r="AH465" s="20"/>
      <c r="AI465" s="20"/>
      <c r="AJ465" s="20"/>
      <c r="AK465" s="20"/>
      <c r="AL465" s="36"/>
      <c r="AM465" s="29"/>
      <c r="AN465" s="29"/>
      <c r="AO465" s="29"/>
      <c r="AP465" s="29"/>
      <c r="AQ465" s="29"/>
      <c r="AR465" s="3"/>
    </row>
    <row r="466" spans="1:44" s="58" customFormat="1" x14ac:dyDescent="0.2">
      <c r="A466" s="66"/>
      <c r="B466" s="66"/>
      <c r="C466" s="67"/>
      <c r="D466" s="1"/>
      <c r="E466" s="36"/>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36"/>
      <c r="AD466" s="36"/>
      <c r="AE466" s="36"/>
      <c r="AF466" s="36"/>
      <c r="AG466" s="20"/>
      <c r="AH466" s="20"/>
      <c r="AI466" s="20"/>
      <c r="AJ466" s="20"/>
      <c r="AK466" s="20"/>
      <c r="AL466" s="36"/>
      <c r="AM466" s="29"/>
      <c r="AN466" s="29"/>
      <c r="AO466" s="29"/>
      <c r="AP466" s="29"/>
      <c r="AQ466" s="29"/>
      <c r="AR466" s="3"/>
    </row>
    <row r="467" spans="1:44" s="58" customFormat="1" x14ac:dyDescent="0.2">
      <c r="A467" s="66"/>
      <c r="B467" s="66"/>
      <c r="C467" s="67"/>
      <c r="D467" s="1"/>
      <c r="E467" s="36"/>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36"/>
      <c r="AD467" s="36"/>
      <c r="AE467" s="36"/>
      <c r="AF467" s="36"/>
      <c r="AG467" s="20"/>
      <c r="AH467" s="20"/>
      <c r="AI467" s="20"/>
      <c r="AJ467" s="20"/>
      <c r="AK467" s="20"/>
      <c r="AL467" s="36"/>
      <c r="AM467" s="29"/>
      <c r="AN467" s="29"/>
      <c r="AO467" s="29"/>
      <c r="AP467" s="29"/>
      <c r="AQ467" s="29"/>
      <c r="AR467" s="3"/>
    </row>
    <row r="468" spans="1:44" s="58" customFormat="1" x14ac:dyDescent="0.2">
      <c r="A468" s="66"/>
      <c r="B468" s="66"/>
      <c r="C468" s="67"/>
      <c r="D468" s="1"/>
      <c r="E468" s="36"/>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36"/>
      <c r="AD468" s="36"/>
      <c r="AE468" s="36"/>
      <c r="AF468" s="36"/>
      <c r="AG468" s="20"/>
      <c r="AH468" s="20"/>
      <c r="AI468" s="20"/>
      <c r="AJ468" s="20"/>
      <c r="AK468" s="20"/>
      <c r="AL468" s="36"/>
      <c r="AM468" s="29"/>
      <c r="AN468" s="29"/>
      <c r="AO468" s="29"/>
      <c r="AP468" s="29"/>
      <c r="AQ468" s="29"/>
      <c r="AR468" s="3"/>
    </row>
    <row r="469" spans="1:44" x14ac:dyDescent="0.2">
      <c r="E469" s="7"/>
      <c r="F469" s="232" t="s">
        <v>43</v>
      </c>
      <c r="G469" s="232"/>
      <c r="H469" s="232"/>
      <c r="I469" s="232"/>
      <c r="J469" s="232"/>
      <c r="K469" s="232"/>
      <c r="L469" s="232"/>
      <c r="M469" s="232"/>
      <c r="N469" s="232"/>
      <c r="O469" s="232"/>
      <c r="P469" s="232"/>
      <c r="Q469" s="232"/>
      <c r="R469" s="232"/>
      <c r="S469" s="232"/>
      <c r="T469" s="232"/>
      <c r="U469" s="232"/>
      <c r="V469" s="232"/>
      <c r="W469" s="232"/>
      <c r="X469" s="7"/>
      <c r="Y469" s="7"/>
      <c r="Z469" s="7"/>
      <c r="AA469" s="7"/>
      <c r="AB469" s="7"/>
      <c r="AC469" s="7"/>
      <c r="AD469" s="7"/>
      <c r="AE469" s="7"/>
      <c r="AF469" s="7"/>
      <c r="AG469" s="7"/>
      <c r="AH469" s="7"/>
      <c r="AI469" s="7"/>
      <c r="AJ469" s="7"/>
      <c r="AK469" s="7"/>
      <c r="AL469" s="7"/>
      <c r="AM469" s="69"/>
      <c r="AN469" s="69"/>
      <c r="AO469" s="69"/>
      <c r="AP469" s="69"/>
      <c r="AQ469" s="69"/>
    </row>
    <row r="470" spans="1:44" x14ac:dyDescent="0.2">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69"/>
      <c r="AN470" s="69"/>
      <c r="AO470" s="69"/>
      <c r="AP470" s="69"/>
      <c r="AQ470" s="69"/>
    </row>
    <row r="471" spans="1:44" x14ac:dyDescent="0.2">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69"/>
      <c r="AN471" s="69"/>
      <c r="AO471" s="69"/>
      <c r="AP471" s="69"/>
      <c r="AQ471" s="69"/>
    </row>
    <row r="472" spans="1:44" x14ac:dyDescent="0.2">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69"/>
      <c r="AN472" s="69"/>
      <c r="AO472" s="69"/>
      <c r="AP472" s="69"/>
      <c r="AQ472" s="69"/>
    </row>
    <row r="473" spans="1:44" x14ac:dyDescent="0.2">
      <c r="E473" s="7"/>
      <c r="F473" s="352" t="str">
        <f>F339</f>
        <v>Директор  Л.В. Коровьонкова</v>
      </c>
      <c r="G473" s="352"/>
      <c r="H473" s="352"/>
      <c r="I473" s="352"/>
      <c r="J473" s="352"/>
      <c r="K473" s="352"/>
      <c r="L473" s="352"/>
      <c r="M473" s="352"/>
      <c r="N473" s="352"/>
      <c r="O473" s="352"/>
      <c r="P473" s="352"/>
      <c r="Q473" s="352"/>
      <c r="Z473" s="352" t="str">
        <f>Z406</f>
        <v>Головний бухгалтер   О.В. Хижняк</v>
      </c>
      <c r="AA473" s="352"/>
      <c r="AB473" s="352"/>
      <c r="AC473" s="352"/>
      <c r="AD473" s="352"/>
      <c r="AE473" s="352"/>
      <c r="AF473" s="352"/>
      <c r="AG473" s="352"/>
      <c r="AH473" s="352"/>
      <c r="AI473" s="352"/>
      <c r="AJ473" s="352"/>
      <c r="AK473" s="352"/>
      <c r="AL473" s="7"/>
      <c r="AM473" s="69"/>
      <c r="AN473" s="69"/>
      <c r="AO473" s="69"/>
      <c r="AP473" s="69"/>
      <c r="AQ473" s="69"/>
    </row>
    <row r="474" spans="1:44" x14ac:dyDescent="0.2">
      <c r="E474" s="7"/>
      <c r="F474" s="354"/>
      <c r="G474" s="354"/>
      <c r="H474" s="354"/>
      <c r="I474" s="354"/>
      <c r="J474" s="354"/>
      <c r="K474" s="354"/>
      <c r="L474" s="354"/>
      <c r="M474" s="354"/>
      <c r="N474" s="354"/>
      <c r="O474" s="354"/>
      <c r="P474" s="354"/>
      <c r="Q474" s="354"/>
      <c r="Z474" s="353"/>
      <c r="AA474" s="353"/>
      <c r="AB474" s="353"/>
      <c r="AC474" s="353"/>
      <c r="AD474" s="353"/>
      <c r="AE474" s="353"/>
      <c r="AF474" s="353"/>
      <c r="AG474" s="353"/>
      <c r="AH474" s="353"/>
      <c r="AI474" s="353"/>
      <c r="AJ474" s="353"/>
      <c r="AK474" s="353"/>
      <c r="AL474" s="7"/>
      <c r="AM474" s="69"/>
      <c r="AN474" s="69"/>
      <c r="AO474" s="69"/>
      <c r="AP474" s="69"/>
      <c r="AQ474" s="69"/>
    </row>
    <row r="475" spans="1:44" x14ac:dyDescent="0.2">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43"/>
      <c r="AN475" s="43"/>
      <c r="AO475" s="43"/>
      <c r="AP475" s="43"/>
      <c r="AQ475" s="19"/>
    </row>
    <row r="476" spans="1:44" ht="12.75" customHeight="1" x14ac:dyDescent="0.2">
      <c r="F476" s="349" t="s">
        <v>269</v>
      </c>
      <c r="G476" s="349"/>
      <c r="H476" s="349"/>
      <c r="I476" s="349"/>
      <c r="J476" s="349"/>
      <c r="K476" s="349"/>
      <c r="L476" s="349"/>
      <c r="M476" s="349"/>
      <c r="N476" s="349"/>
      <c r="O476" s="349"/>
      <c r="P476" s="349"/>
      <c r="Q476" s="349"/>
      <c r="R476" s="349"/>
      <c r="S476" s="349"/>
      <c r="T476" s="349"/>
      <c r="U476" s="349"/>
      <c r="V476" s="349"/>
      <c r="W476" s="349"/>
      <c r="X476" s="349"/>
      <c r="Y476" s="349"/>
      <c r="Z476" s="349"/>
      <c r="AA476" s="349"/>
      <c r="AB476" s="349"/>
      <c r="AC476" s="349"/>
      <c r="AD476" s="349"/>
      <c r="AE476" s="349"/>
      <c r="AF476" s="349"/>
      <c r="AG476" s="349"/>
      <c r="AH476" s="349"/>
      <c r="AI476" s="349"/>
      <c r="AJ476" s="349"/>
      <c r="AK476" s="349"/>
      <c r="AL476" s="349"/>
      <c r="AM476" s="349"/>
      <c r="AN476" s="349"/>
      <c r="AO476" s="349"/>
      <c r="AP476" s="349"/>
      <c r="AQ476" s="349"/>
    </row>
    <row r="477" spans="1:44" x14ac:dyDescent="0.2">
      <c r="F477" s="287"/>
      <c r="G477" s="287"/>
      <c r="H477" s="287"/>
      <c r="I477" s="287"/>
      <c r="J477" s="287"/>
      <c r="K477" s="287"/>
      <c r="L477" s="287"/>
      <c r="M477" s="287"/>
      <c r="N477" s="287"/>
      <c r="O477" s="287"/>
      <c r="P477" s="287"/>
      <c r="Q477" s="287"/>
      <c r="R477" s="287"/>
      <c r="S477" s="287"/>
      <c r="T477" s="287"/>
      <c r="U477" s="287"/>
      <c r="V477" s="287"/>
      <c r="W477" s="287"/>
      <c r="X477" s="287"/>
      <c r="Y477" s="287"/>
      <c r="Z477" s="287"/>
      <c r="AA477" s="287"/>
      <c r="AB477" s="287"/>
      <c r="AC477" s="287"/>
      <c r="AD477" s="287"/>
      <c r="AE477" s="287"/>
      <c r="AF477" s="287"/>
      <c r="AG477" s="287"/>
      <c r="AH477" s="287"/>
      <c r="AI477" s="287"/>
      <c r="AJ477" s="287"/>
      <c r="AK477" s="287"/>
      <c r="AL477" s="287"/>
      <c r="AM477" s="287"/>
      <c r="AN477" s="287"/>
      <c r="AO477" s="287"/>
      <c r="AP477" s="287"/>
      <c r="AQ477" s="287"/>
    </row>
    <row r="478" spans="1:44" x14ac:dyDescent="0.2">
      <c r="AC478" s="232"/>
      <c r="AD478" s="232"/>
      <c r="AE478" s="232"/>
      <c r="AG478" s="232"/>
      <c r="AH478" s="232"/>
      <c r="AI478" s="232"/>
      <c r="AJ478" s="232"/>
      <c r="AK478" s="232"/>
      <c r="AM478" s="348"/>
      <c r="AN478" s="348"/>
      <c r="AO478" s="348"/>
      <c r="AP478" s="348"/>
      <c r="AQ478" s="348"/>
    </row>
    <row r="479" spans="1:44" x14ac:dyDescent="0.2">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2" t="s">
        <v>28</v>
      </c>
      <c r="AN479" s="207">
        <f>AN412+1</f>
        <v>7</v>
      </c>
      <c r="AO479" s="207"/>
      <c r="AP479" s="12" t="s">
        <v>28</v>
      </c>
      <c r="AQ479" s="13"/>
    </row>
    <row r="480" spans="1:44" x14ac:dyDescent="0.2">
      <c r="E480" s="217" t="str">
        <f>UPPER($Y$28)</f>
        <v>ПТ ЛОМБАРД "МЕРКУРІЙ"</v>
      </c>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row>
    <row r="481" spans="1:43" x14ac:dyDescent="0.2">
      <c r="E481" s="225" t="s">
        <v>150</v>
      </c>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row>
    <row r="482" spans="1:43" x14ac:dyDescent="0.2">
      <c r="E482" s="225" t="str">
        <f>$E$279</f>
        <v>ЗА РІК, ЩО ЗАКІНЧИВСЯ 31 ГРУДНЯ 2017 РОКУ</v>
      </c>
      <c r="F482" s="225"/>
      <c r="G482" s="225"/>
      <c r="H482" s="225"/>
      <c r="I482" s="225"/>
      <c r="J482" s="225"/>
      <c r="K482" s="225"/>
      <c r="L482" s="225"/>
      <c r="M482" s="225"/>
      <c r="N482" s="225"/>
      <c r="O482" s="225"/>
      <c r="P482" s="225"/>
      <c r="Q482" s="225"/>
      <c r="R482" s="225"/>
      <c r="S482" s="225"/>
      <c r="T482" s="225"/>
      <c r="U482" s="225"/>
      <c r="V482" s="225"/>
      <c r="W482" s="225"/>
      <c r="X482" s="225"/>
      <c r="Y482" s="225"/>
      <c r="Z482" s="225"/>
      <c r="AA482" s="225"/>
      <c r="AB482" s="225"/>
      <c r="AC482" s="225"/>
      <c r="AD482" s="225"/>
      <c r="AE482" s="225"/>
      <c r="AF482" s="225"/>
      <c r="AG482" s="225"/>
      <c r="AH482" s="225"/>
      <c r="AI482" s="225"/>
      <c r="AJ482" s="225"/>
      <c r="AK482" s="225"/>
      <c r="AL482" s="225"/>
      <c r="AM482" s="225"/>
      <c r="AN482" s="225"/>
      <c r="AO482" s="225"/>
      <c r="AP482" s="225"/>
      <c r="AQ482" s="225"/>
    </row>
    <row r="483" spans="1:43" x14ac:dyDescent="0.2">
      <c r="E483" s="227" t="str">
        <f>$E$210</f>
        <v>(в тисячах гривень, якщо не вказано інше)</v>
      </c>
      <c r="F483" s="227"/>
      <c r="G483" s="227"/>
      <c r="H483" s="227"/>
      <c r="I483" s="227"/>
      <c r="J483" s="227"/>
      <c r="K483" s="227"/>
      <c r="L483" s="227"/>
      <c r="M483" s="227"/>
      <c r="N483" s="227"/>
      <c r="O483" s="227"/>
      <c r="P483" s="227"/>
      <c r="Q483" s="227"/>
      <c r="R483" s="227"/>
      <c r="S483" s="227"/>
      <c r="T483" s="227"/>
      <c r="U483" s="227"/>
      <c r="V483" s="227"/>
      <c r="W483" s="227"/>
      <c r="X483" s="227"/>
      <c r="Y483" s="227"/>
      <c r="Z483" s="227"/>
      <c r="AA483" s="227"/>
      <c r="AB483" s="227"/>
      <c r="AC483" s="227"/>
      <c r="AD483" s="227"/>
      <c r="AE483" s="227"/>
      <c r="AF483" s="227"/>
      <c r="AG483" s="227"/>
      <c r="AH483" s="227"/>
      <c r="AI483" s="227"/>
      <c r="AJ483" s="227"/>
      <c r="AK483" s="227"/>
      <c r="AL483" s="227"/>
      <c r="AM483" s="227"/>
      <c r="AN483" s="227"/>
      <c r="AO483" s="227"/>
      <c r="AP483" s="227"/>
      <c r="AQ483" s="227"/>
    </row>
    <row r="485" spans="1:43" x14ac:dyDescent="0.2">
      <c r="E485" s="70"/>
      <c r="F485" s="321" t="s">
        <v>584</v>
      </c>
      <c r="G485" s="321"/>
      <c r="H485" s="326" t="s">
        <v>151</v>
      </c>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c r="AH485" s="326"/>
      <c r="AI485" s="326"/>
      <c r="AJ485" s="326"/>
      <c r="AK485" s="326"/>
      <c r="AL485" s="326"/>
      <c r="AM485" s="326"/>
      <c r="AN485" s="326"/>
      <c r="AO485" s="326"/>
      <c r="AP485" s="326"/>
      <c r="AQ485" s="326"/>
    </row>
    <row r="486" spans="1:43" x14ac:dyDescent="0.2">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row>
    <row r="487" spans="1:43" s="58" customFormat="1" x14ac:dyDescent="0.2">
      <c r="A487" s="56"/>
      <c r="B487" s="56"/>
      <c r="C487" s="57"/>
      <c r="D487" s="1"/>
      <c r="E487" s="71"/>
      <c r="F487" s="333" t="s">
        <v>152</v>
      </c>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c r="AI487" s="333"/>
      <c r="AJ487" s="333"/>
      <c r="AK487" s="333"/>
      <c r="AL487" s="333"/>
      <c r="AM487" s="333"/>
      <c r="AN487" s="333"/>
      <c r="AO487" s="333"/>
      <c r="AP487" s="333"/>
      <c r="AQ487" s="333"/>
    </row>
    <row r="488" spans="1:43" s="58" customFormat="1" x14ac:dyDescent="0.2">
      <c r="A488" s="56"/>
      <c r="B488" s="56"/>
      <c r="C488" s="57"/>
      <c r="D488" s="1"/>
      <c r="E488" s="71"/>
      <c r="F488" s="333"/>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c r="AI488" s="333"/>
      <c r="AJ488" s="333"/>
      <c r="AK488" s="333"/>
      <c r="AL488" s="333"/>
      <c r="AM488" s="333"/>
      <c r="AN488" s="333"/>
      <c r="AO488" s="333"/>
      <c r="AP488" s="333"/>
      <c r="AQ488" s="333"/>
    </row>
    <row r="489" spans="1:43" s="58" customFormat="1" x14ac:dyDescent="0.2">
      <c r="A489" s="56"/>
      <c r="B489" s="56"/>
      <c r="C489" s="57"/>
      <c r="D489" s="1"/>
      <c r="E489" s="71"/>
      <c r="F489" s="333"/>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c r="AI489" s="333"/>
      <c r="AJ489" s="333"/>
      <c r="AK489" s="333"/>
      <c r="AL489" s="333"/>
      <c r="AM489" s="333"/>
      <c r="AN489" s="333"/>
      <c r="AO489" s="333"/>
      <c r="AP489" s="333"/>
      <c r="AQ489" s="333"/>
    </row>
    <row r="490" spans="1:43" s="58" customFormat="1" ht="12.75" customHeight="1" x14ac:dyDescent="0.2">
      <c r="A490" s="56"/>
      <c r="B490" s="56"/>
      <c r="C490" s="57"/>
      <c r="D490" s="1"/>
      <c r="E490" s="71"/>
      <c r="F490" s="333" t="s">
        <v>153</v>
      </c>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c r="AI490" s="333"/>
      <c r="AJ490" s="333"/>
      <c r="AK490" s="333"/>
      <c r="AL490" s="333"/>
      <c r="AM490" s="333"/>
      <c r="AN490" s="333"/>
      <c r="AO490" s="333"/>
      <c r="AP490" s="333"/>
      <c r="AQ490" s="333"/>
    </row>
    <row r="491" spans="1:43" s="58" customFormat="1" x14ac:dyDescent="0.2">
      <c r="A491" s="56"/>
      <c r="B491" s="56"/>
      <c r="C491" s="57"/>
      <c r="D491" s="1"/>
      <c r="E491" s="71"/>
      <c r="F491" s="333" t="s">
        <v>154</v>
      </c>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c r="AI491" s="333"/>
      <c r="AJ491" s="333"/>
      <c r="AK491" s="333"/>
      <c r="AL491" s="333"/>
      <c r="AM491" s="333"/>
      <c r="AN491" s="333"/>
      <c r="AO491" s="333"/>
      <c r="AP491" s="333"/>
      <c r="AQ491" s="333"/>
    </row>
    <row r="492" spans="1:43" s="58" customFormat="1" x14ac:dyDescent="0.2">
      <c r="A492" s="56"/>
      <c r="B492" s="56"/>
      <c r="C492" s="57"/>
      <c r="D492" s="1"/>
      <c r="E492" s="71"/>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c r="AI492" s="333"/>
      <c r="AJ492" s="333"/>
      <c r="AK492" s="333"/>
      <c r="AL492" s="333"/>
      <c r="AM492" s="333"/>
      <c r="AN492" s="333"/>
      <c r="AO492" s="333"/>
      <c r="AP492" s="333"/>
      <c r="AQ492" s="333"/>
    </row>
    <row r="493" spans="1:43" s="58" customFormat="1" x14ac:dyDescent="0.2">
      <c r="A493" s="56"/>
      <c r="B493" s="56"/>
      <c r="C493" s="57"/>
      <c r="D493" s="1"/>
      <c r="E493" s="71"/>
      <c r="F493" s="333"/>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33"/>
      <c r="AP493" s="333"/>
      <c r="AQ493" s="333"/>
    </row>
    <row r="494" spans="1:43" s="58" customFormat="1" x14ac:dyDescent="0.2">
      <c r="A494" s="56"/>
      <c r="B494" s="56"/>
      <c r="C494" s="57"/>
      <c r="D494" s="1"/>
      <c r="E494" s="71"/>
      <c r="F494" s="333"/>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33"/>
      <c r="AP494" s="333"/>
      <c r="AQ494" s="333"/>
    </row>
    <row r="495" spans="1:43" s="58" customFormat="1" x14ac:dyDescent="0.2">
      <c r="A495" s="56"/>
      <c r="B495" s="56"/>
      <c r="C495" s="57"/>
      <c r="D495" s="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row>
    <row r="496" spans="1:43" s="58" customFormat="1" x14ac:dyDescent="0.2">
      <c r="A496" s="56"/>
      <c r="B496" s="56"/>
      <c r="C496" s="57"/>
      <c r="D496" s="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row>
    <row r="497" spans="4:43" x14ac:dyDescent="0.2">
      <c r="E497" s="72"/>
      <c r="F497" s="321" t="str">
        <f>(MID(F485,1,1)+1)&amp;"."</f>
        <v>2.</v>
      </c>
      <c r="G497" s="321"/>
      <c r="H497" s="326" t="s">
        <v>155</v>
      </c>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c r="AH497" s="326"/>
      <c r="AI497" s="326"/>
      <c r="AJ497" s="326"/>
      <c r="AK497" s="326"/>
      <c r="AL497" s="326"/>
      <c r="AM497" s="326"/>
      <c r="AN497" s="326"/>
      <c r="AO497" s="326"/>
      <c r="AP497" s="326"/>
      <c r="AQ497" s="326"/>
    </row>
    <row r="498" spans="4:43" x14ac:dyDescent="0.2">
      <c r="E498" s="72"/>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row>
    <row r="499" spans="4:43" x14ac:dyDescent="0.2">
      <c r="D499" s="1">
        <v>1</v>
      </c>
      <c r="E499" s="72"/>
      <c r="F499" s="321" t="str">
        <f>CONCATENATE($F$497,D499,".")</f>
        <v>2.1.</v>
      </c>
      <c r="G499" s="321"/>
      <c r="H499" s="326" t="s">
        <v>156</v>
      </c>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c r="AH499" s="326"/>
      <c r="AI499" s="326"/>
      <c r="AJ499" s="326"/>
      <c r="AK499" s="326"/>
      <c r="AL499" s="326"/>
      <c r="AM499" s="326"/>
      <c r="AN499" s="326"/>
      <c r="AO499" s="326"/>
      <c r="AP499" s="326"/>
      <c r="AQ499" s="326"/>
    </row>
    <row r="500" spans="4:43" x14ac:dyDescent="0.2">
      <c r="E500" s="72"/>
      <c r="F500" s="193" t="s">
        <v>157</v>
      </c>
      <c r="G500" s="193"/>
      <c r="H500" s="193"/>
      <c r="I500" s="193"/>
      <c r="J500" s="193"/>
      <c r="K500" s="193"/>
      <c r="L500" s="193"/>
      <c r="M500" s="193"/>
      <c r="N500" s="193"/>
      <c r="O500" s="193"/>
      <c r="P500" s="193"/>
      <c r="Q500" s="193"/>
      <c r="R500" s="193"/>
      <c r="S500" s="193"/>
      <c r="T500" s="193"/>
      <c r="U500" s="193"/>
      <c r="V500" s="193"/>
      <c r="W500" s="193"/>
      <c r="X500" s="193"/>
      <c r="Y500" s="193"/>
      <c r="Z500" s="193"/>
      <c r="AA500" s="193"/>
      <c r="AB500" s="193"/>
      <c r="AC500" s="193"/>
      <c r="AD500" s="193"/>
      <c r="AE500" s="193"/>
      <c r="AF500" s="193"/>
      <c r="AG500" s="193"/>
      <c r="AH500" s="193"/>
      <c r="AI500" s="193"/>
      <c r="AJ500" s="193"/>
      <c r="AK500" s="193"/>
      <c r="AL500" s="193"/>
      <c r="AM500" s="193"/>
      <c r="AN500" s="193"/>
      <c r="AO500" s="193"/>
      <c r="AP500" s="193"/>
      <c r="AQ500" s="193"/>
    </row>
    <row r="501" spans="4:43" ht="26.25" customHeight="1" x14ac:dyDescent="0.2">
      <c r="E501" s="72"/>
      <c r="F501" s="193"/>
      <c r="G501" s="193"/>
      <c r="H501" s="193"/>
      <c r="I501" s="193"/>
      <c r="J501" s="193"/>
      <c r="K501" s="193"/>
      <c r="L501" s="193"/>
      <c r="M501" s="193"/>
      <c r="N501" s="193"/>
      <c r="O501" s="193"/>
      <c r="P501" s="193"/>
      <c r="Q501" s="193"/>
      <c r="R501" s="193"/>
      <c r="S501" s="193"/>
      <c r="T501" s="193"/>
      <c r="U501" s="193"/>
      <c r="V501" s="193"/>
      <c r="W501" s="193"/>
      <c r="X501" s="193"/>
      <c r="Y501" s="193"/>
      <c r="Z501" s="193"/>
      <c r="AA501" s="193"/>
      <c r="AB501" s="193"/>
      <c r="AC501" s="193"/>
      <c r="AD501" s="193"/>
      <c r="AE501" s="193"/>
      <c r="AF501" s="193"/>
      <c r="AG501" s="193"/>
      <c r="AH501" s="193"/>
      <c r="AI501" s="193"/>
      <c r="AJ501" s="193"/>
      <c r="AK501" s="193"/>
      <c r="AL501" s="193"/>
      <c r="AM501" s="193"/>
      <c r="AN501" s="193"/>
      <c r="AO501" s="193"/>
      <c r="AP501" s="193"/>
      <c r="AQ501" s="193"/>
    </row>
    <row r="502" spans="4:43" x14ac:dyDescent="0.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row>
    <row r="503" spans="4:43" x14ac:dyDescent="0.2">
      <c r="E503" s="72"/>
      <c r="F503" s="193" t="s">
        <v>158</v>
      </c>
      <c r="G503" s="193"/>
      <c r="H503" s="193"/>
      <c r="I503" s="193"/>
      <c r="J503" s="193"/>
      <c r="K503" s="193"/>
      <c r="L503" s="193"/>
      <c r="M503" s="193"/>
      <c r="N503" s="193"/>
      <c r="O503" s="193"/>
      <c r="P503" s="193"/>
      <c r="Q503" s="193"/>
      <c r="R503" s="193"/>
      <c r="S503" s="193"/>
      <c r="T503" s="193"/>
      <c r="U503" s="193"/>
      <c r="V503" s="193"/>
      <c r="W503" s="193"/>
      <c r="X503" s="193"/>
      <c r="Y503" s="193"/>
      <c r="Z503" s="193"/>
      <c r="AA503" s="193"/>
      <c r="AB503" s="193"/>
      <c r="AC503" s="193"/>
      <c r="AD503" s="193"/>
      <c r="AE503" s="193"/>
      <c r="AF503" s="193"/>
      <c r="AG503" s="193"/>
      <c r="AH503" s="193"/>
      <c r="AI503" s="193"/>
      <c r="AJ503" s="193"/>
      <c r="AK503" s="193"/>
      <c r="AL503" s="193"/>
      <c r="AM503" s="193"/>
      <c r="AN503" s="193"/>
      <c r="AO503" s="193"/>
      <c r="AP503" s="193"/>
      <c r="AQ503" s="193"/>
    </row>
    <row r="504" spans="4:43" x14ac:dyDescent="0.2">
      <c r="E504" s="72"/>
      <c r="F504" s="193"/>
      <c r="G504" s="193"/>
      <c r="H504" s="193"/>
      <c r="I504" s="193"/>
      <c r="J504" s="193"/>
      <c r="K504" s="193"/>
      <c r="L504" s="193"/>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3"/>
      <c r="AK504" s="193"/>
      <c r="AL504" s="193"/>
      <c r="AM504" s="193"/>
      <c r="AN504" s="193"/>
      <c r="AO504" s="193"/>
      <c r="AP504" s="193"/>
      <c r="AQ504" s="193"/>
    </row>
    <row r="505" spans="4:43" x14ac:dyDescent="0.2">
      <c r="E505" s="72"/>
      <c r="F505" s="193"/>
      <c r="G505" s="193"/>
      <c r="H505" s="193"/>
      <c r="I505" s="193"/>
      <c r="J505" s="193"/>
      <c r="K505" s="193"/>
      <c r="L505" s="193"/>
      <c r="M505" s="193"/>
      <c r="N505" s="193"/>
      <c r="O505" s="193"/>
      <c r="P505" s="193"/>
      <c r="Q505" s="193"/>
      <c r="R505" s="193"/>
      <c r="S505" s="193"/>
      <c r="T505" s="193"/>
      <c r="U505" s="193"/>
      <c r="V505" s="193"/>
      <c r="W505" s="193"/>
      <c r="X505" s="193"/>
      <c r="Y505" s="193"/>
      <c r="Z505" s="193"/>
      <c r="AA505" s="193"/>
      <c r="AB505" s="193"/>
      <c r="AC505" s="193"/>
      <c r="AD505" s="193"/>
      <c r="AE505" s="193"/>
      <c r="AF505" s="193"/>
      <c r="AG505" s="193"/>
      <c r="AH505" s="193"/>
      <c r="AI505" s="193"/>
      <c r="AJ505" s="193"/>
      <c r="AK505" s="193"/>
      <c r="AL505" s="193"/>
      <c r="AM505" s="193"/>
      <c r="AN505" s="193"/>
      <c r="AO505" s="193"/>
      <c r="AP505" s="193"/>
      <c r="AQ505" s="193"/>
    </row>
    <row r="506" spans="4:43" x14ac:dyDescent="0.2">
      <c r="E506" s="72"/>
      <c r="F506" s="193"/>
      <c r="G506" s="193"/>
      <c r="H506" s="193"/>
      <c r="I506" s="193"/>
      <c r="J506" s="193"/>
      <c r="K506" s="193"/>
      <c r="L506" s="193"/>
      <c r="M506" s="193"/>
      <c r="N506" s="193"/>
      <c r="O506" s="193"/>
      <c r="P506" s="193"/>
      <c r="Q506" s="193"/>
      <c r="R506" s="193"/>
      <c r="S506" s="193"/>
      <c r="T506" s="193"/>
      <c r="U506" s="193"/>
      <c r="V506" s="193"/>
      <c r="W506" s="193"/>
      <c r="X506" s="193"/>
      <c r="Y506" s="193"/>
      <c r="Z506" s="193"/>
      <c r="AA506" s="193"/>
      <c r="AB506" s="193"/>
      <c r="AC506" s="193"/>
      <c r="AD506" s="193"/>
      <c r="AE506" s="193"/>
      <c r="AF506" s="193"/>
      <c r="AG506" s="193"/>
      <c r="AH506" s="193"/>
      <c r="AI506" s="193"/>
      <c r="AJ506" s="193"/>
      <c r="AK506" s="193"/>
      <c r="AL506" s="193"/>
      <c r="AM506" s="193"/>
      <c r="AN506" s="193"/>
      <c r="AO506" s="193"/>
      <c r="AP506" s="193"/>
      <c r="AQ506" s="193"/>
    </row>
    <row r="507" spans="4:43" x14ac:dyDescent="0.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row>
    <row r="508" spans="4:43" x14ac:dyDescent="0.2">
      <c r="E508" s="72"/>
      <c r="F508" s="193" t="s">
        <v>624</v>
      </c>
      <c r="G508" s="193"/>
      <c r="H508" s="193"/>
      <c r="I508" s="193"/>
      <c r="J508" s="193"/>
      <c r="K508" s="193"/>
      <c r="L508" s="193"/>
      <c r="M508" s="193"/>
      <c r="N508" s="193"/>
      <c r="O508" s="193"/>
      <c r="P508" s="193"/>
      <c r="Q508" s="193"/>
      <c r="R508" s="193"/>
      <c r="S508" s="193"/>
      <c r="T508" s="193"/>
      <c r="U508" s="193"/>
      <c r="V508" s="193"/>
      <c r="W508" s="193"/>
      <c r="X508" s="193"/>
      <c r="Y508" s="193"/>
      <c r="Z508" s="193"/>
      <c r="AA508" s="193"/>
      <c r="AB508" s="193"/>
      <c r="AC508" s="193"/>
      <c r="AD508" s="193"/>
      <c r="AE508" s="193"/>
      <c r="AF508" s="193"/>
      <c r="AG508" s="193"/>
      <c r="AH508" s="193"/>
      <c r="AI508" s="193"/>
      <c r="AJ508" s="193"/>
      <c r="AK508" s="193"/>
      <c r="AL508" s="193"/>
      <c r="AM508" s="193"/>
      <c r="AN508" s="193"/>
      <c r="AO508" s="193"/>
      <c r="AP508" s="193"/>
      <c r="AQ508" s="193"/>
    </row>
    <row r="509" spans="4:43" ht="102.75" customHeight="1" x14ac:dyDescent="0.2">
      <c r="E509" s="72"/>
      <c r="F509" s="193"/>
      <c r="G509" s="193"/>
      <c r="H509" s="193"/>
      <c r="I509" s="193"/>
      <c r="J509" s="193"/>
      <c r="K509" s="193"/>
      <c r="L509" s="193"/>
      <c r="M509" s="193"/>
      <c r="N509" s="193"/>
      <c r="O509" s="193"/>
      <c r="P509" s="193"/>
      <c r="Q509" s="193"/>
      <c r="R509" s="193"/>
      <c r="S509" s="193"/>
      <c r="T509" s="193"/>
      <c r="U509" s="193"/>
      <c r="V509" s="193"/>
      <c r="W509" s="193"/>
      <c r="X509" s="193"/>
      <c r="Y509" s="193"/>
      <c r="Z509" s="193"/>
      <c r="AA509" s="193"/>
      <c r="AB509" s="193"/>
      <c r="AC509" s="193"/>
      <c r="AD509" s="193"/>
      <c r="AE509" s="193"/>
      <c r="AF509" s="193"/>
      <c r="AG509" s="193"/>
      <c r="AH509" s="193"/>
      <c r="AI509" s="193"/>
      <c r="AJ509" s="193"/>
      <c r="AK509" s="193"/>
      <c r="AL509" s="193"/>
      <c r="AM509" s="193"/>
      <c r="AN509" s="193"/>
      <c r="AO509" s="193"/>
      <c r="AP509" s="193"/>
      <c r="AQ509" s="193"/>
    </row>
    <row r="510" spans="4:43" x14ac:dyDescent="0.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row>
    <row r="511" spans="4:43" hidden="1" x14ac:dyDescent="0.2">
      <c r="E511" s="72"/>
      <c r="F511" s="193" t="s">
        <v>159</v>
      </c>
      <c r="G511" s="193"/>
      <c r="H511" s="193"/>
      <c r="I511" s="193"/>
      <c r="J511" s="193"/>
      <c r="K511" s="193"/>
      <c r="L511" s="193"/>
      <c r="M511" s="193"/>
      <c r="N511" s="193"/>
      <c r="O511" s="193"/>
      <c r="P511" s="193"/>
      <c r="Q511" s="193"/>
      <c r="R511" s="193"/>
      <c r="S511" s="193"/>
      <c r="T511" s="193"/>
      <c r="U511" s="193"/>
      <c r="V511" s="193"/>
      <c r="W511" s="193"/>
      <c r="X511" s="193"/>
      <c r="Y511" s="193"/>
      <c r="Z511" s="193"/>
      <c r="AA511" s="193"/>
      <c r="AB511" s="193"/>
      <c r="AC511" s="193"/>
      <c r="AD511" s="193"/>
      <c r="AE511" s="193"/>
      <c r="AF511" s="193"/>
      <c r="AG511" s="193"/>
      <c r="AH511" s="193"/>
      <c r="AI511" s="193"/>
      <c r="AJ511" s="193"/>
      <c r="AK511" s="193"/>
      <c r="AL511" s="193"/>
      <c r="AM511" s="193"/>
      <c r="AN511" s="193"/>
      <c r="AO511" s="193"/>
      <c r="AP511" s="193"/>
      <c r="AQ511" s="193"/>
    </row>
    <row r="512" spans="4:43" hidden="1" x14ac:dyDescent="0.2">
      <c r="E512" s="72"/>
      <c r="F512" s="193"/>
      <c r="G512" s="193"/>
      <c r="H512" s="193"/>
      <c r="I512" s="193"/>
      <c r="J512" s="193"/>
      <c r="K512" s="193"/>
      <c r="L512" s="193"/>
      <c r="M512" s="193"/>
      <c r="N512" s="193"/>
      <c r="O512" s="193"/>
      <c r="P512" s="193"/>
      <c r="Q512" s="193"/>
      <c r="R512" s="193"/>
      <c r="S512" s="193"/>
      <c r="T512" s="193"/>
      <c r="U512" s="193"/>
      <c r="V512" s="193"/>
      <c r="W512" s="193"/>
      <c r="X512" s="193"/>
      <c r="Y512" s="193"/>
      <c r="Z512" s="193"/>
      <c r="AA512" s="193"/>
      <c r="AB512" s="193"/>
      <c r="AC512" s="193"/>
      <c r="AD512" s="193"/>
      <c r="AE512" s="193"/>
      <c r="AF512" s="193"/>
      <c r="AG512" s="193"/>
      <c r="AH512" s="193"/>
      <c r="AI512" s="193"/>
      <c r="AJ512" s="193"/>
      <c r="AK512" s="193"/>
      <c r="AL512" s="193"/>
      <c r="AM512" s="193"/>
      <c r="AN512" s="193"/>
      <c r="AO512" s="193"/>
      <c r="AP512" s="193"/>
      <c r="AQ512" s="193"/>
    </row>
    <row r="513" spans="5:43" hidden="1" x14ac:dyDescent="0.2">
      <c r="E513" s="72"/>
      <c r="F513" s="193"/>
      <c r="G513" s="193"/>
      <c r="H513" s="193"/>
      <c r="I513" s="193"/>
      <c r="J513" s="193"/>
      <c r="K513" s="193"/>
      <c r="L513" s="193"/>
      <c r="M513" s="193"/>
      <c r="N513" s="193"/>
      <c r="O513" s="193"/>
      <c r="P513" s="193"/>
      <c r="Q513" s="193"/>
      <c r="R513" s="193"/>
      <c r="S513" s="193"/>
      <c r="T513" s="193"/>
      <c r="U513" s="193"/>
      <c r="V513" s="193"/>
      <c r="W513" s="193"/>
      <c r="X513" s="193"/>
      <c r="Y513" s="193"/>
      <c r="Z513" s="193"/>
      <c r="AA513" s="193"/>
      <c r="AB513" s="193"/>
      <c r="AC513" s="193"/>
      <c r="AD513" s="193"/>
      <c r="AE513" s="193"/>
      <c r="AF513" s="193"/>
      <c r="AG513" s="193"/>
      <c r="AH513" s="193"/>
      <c r="AI513" s="193"/>
      <c r="AJ513" s="193"/>
      <c r="AK513" s="193"/>
      <c r="AL513" s="193"/>
      <c r="AM513" s="193"/>
      <c r="AN513" s="193"/>
      <c r="AO513" s="193"/>
      <c r="AP513" s="193"/>
      <c r="AQ513" s="193"/>
    </row>
    <row r="514" spans="5:43" hidden="1" x14ac:dyDescent="0.2">
      <c r="E514" s="72"/>
      <c r="F514" s="193"/>
      <c r="G514" s="193"/>
      <c r="H514" s="193"/>
      <c r="I514" s="193"/>
      <c r="J514" s="193"/>
      <c r="K514" s="193"/>
      <c r="L514" s="193"/>
      <c r="M514" s="193"/>
      <c r="N514" s="193"/>
      <c r="O514" s="193"/>
      <c r="P514" s="193"/>
      <c r="Q514" s="193"/>
      <c r="R514" s="193"/>
      <c r="S514" s="193"/>
      <c r="T514" s="193"/>
      <c r="U514" s="193"/>
      <c r="V514" s="193"/>
      <c r="W514" s="193"/>
      <c r="X514" s="193"/>
      <c r="Y514" s="193"/>
      <c r="Z514" s="193"/>
      <c r="AA514" s="193"/>
      <c r="AB514" s="193"/>
      <c r="AC514" s="193"/>
      <c r="AD514" s="193"/>
      <c r="AE514" s="193"/>
      <c r="AF514" s="193"/>
      <c r="AG514" s="193"/>
      <c r="AH514" s="193"/>
      <c r="AI514" s="193"/>
      <c r="AJ514" s="193"/>
      <c r="AK514" s="193"/>
      <c r="AL514" s="193"/>
      <c r="AM514" s="193"/>
      <c r="AN514" s="193"/>
      <c r="AO514" s="193"/>
      <c r="AP514" s="193"/>
      <c r="AQ514" s="193"/>
    </row>
    <row r="515" spans="5:43" hidden="1" x14ac:dyDescent="0.2">
      <c r="E515" s="72"/>
      <c r="F515" s="193"/>
      <c r="G515" s="193"/>
      <c r="H515" s="193"/>
      <c r="I515" s="193"/>
      <c r="J515" s="193"/>
      <c r="K515" s="193"/>
      <c r="L515" s="193"/>
      <c r="M515" s="193"/>
      <c r="N515" s="193"/>
      <c r="O515" s="193"/>
      <c r="P515" s="193"/>
      <c r="Q515" s="193"/>
      <c r="R515" s="193"/>
      <c r="S515" s="193"/>
      <c r="T515" s="193"/>
      <c r="U515" s="193"/>
      <c r="V515" s="193"/>
      <c r="W515" s="193"/>
      <c r="X515" s="193"/>
      <c r="Y515" s="193"/>
      <c r="Z515" s="193"/>
      <c r="AA515" s="193"/>
      <c r="AB515" s="193"/>
      <c r="AC515" s="193"/>
      <c r="AD515" s="193"/>
      <c r="AE515" s="193"/>
      <c r="AF515" s="193"/>
      <c r="AG515" s="193"/>
      <c r="AH515" s="193"/>
      <c r="AI515" s="193"/>
      <c r="AJ515" s="193"/>
      <c r="AK515" s="193"/>
      <c r="AL515" s="193"/>
      <c r="AM515" s="193"/>
      <c r="AN515" s="193"/>
      <c r="AO515" s="193"/>
      <c r="AP515" s="193"/>
      <c r="AQ515" s="193"/>
    </row>
    <row r="516" spans="5:43" hidden="1" x14ac:dyDescent="0.2">
      <c r="E516" s="72"/>
      <c r="F516" s="193"/>
      <c r="G516" s="193"/>
      <c r="H516" s="193"/>
      <c r="I516" s="193"/>
      <c r="J516" s="193"/>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93"/>
      <c r="AG516" s="193"/>
      <c r="AH516" s="193"/>
      <c r="AI516" s="193"/>
      <c r="AJ516" s="193"/>
      <c r="AK516" s="193"/>
      <c r="AL516" s="193"/>
      <c r="AM516" s="193"/>
      <c r="AN516" s="193"/>
      <c r="AO516" s="193"/>
      <c r="AP516" s="193"/>
      <c r="AQ516" s="193"/>
    </row>
    <row r="517" spans="5:43" hidden="1" x14ac:dyDescent="0.2">
      <c r="E517" s="72"/>
      <c r="F517" s="193"/>
      <c r="G517" s="193"/>
      <c r="H517" s="193"/>
      <c r="I517" s="193"/>
      <c r="J517" s="193"/>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93"/>
      <c r="AG517" s="193"/>
      <c r="AH517" s="193"/>
      <c r="AI517" s="193"/>
      <c r="AJ517" s="193"/>
      <c r="AK517" s="193"/>
      <c r="AL517" s="193"/>
      <c r="AM517" s="193"/>
      <c r="AN517" s="193"/>
      <c r="AO517" s="193"/>
      <c r="AP517" s="193"/>
      <c r="AQ517" s="193"/>
    </row>
    <row r="518" spans="5:43" hidden="1" x14ac:dyDescent="0.2">
      <c r="E518" s="72"/>
      <c r="F518" s="193"/>
      <c r="G518" s="193"/>
      <c r="H518" s="193"/>
      <c r="I518" s="193"/>
      <c r="J518" s="193"/>
      <c r="K518" s="193"/>
      <c r="L518" s="193"/>
      <c r="M518" s="193"/>
      <c r="N518" s="193"/>
      <c r="O518" s="193"/>
      <c r="P518" s="193"/>
      <c r="Q518" s="193"/>
      <c r="R518" s="193"/>
      <c r="S518" s="193"/>
      <c r="T518" s="193"/>
      <c r="U518" s="193"/>
      <c r="V518" s="193"/>
      <c r="W518" s="193"/>
      <c r="X518" s="193"/>
      <c r="Y518" s="193"/>
      <c r="Z518" s="193"/>
      <c r="AA518" s="193"/>
      <c r="AB518" s="193"/>
      <c r="AC518" s="193"/>
      <c r="AD518" s="193"/>
      <c r="AE518" s="193"/>
      <c r="AF518" s="193"/>
      <c r="AG518" s="193"/>
      <c r="AH518" s="193"/>
      <c r="AI518" s="193"/>
      <c r="AJ518" s="193"/>
      <c r="AK518" s="193"/>
      <c r="AL518" s="193"/>
      <c r="AM518" s="193"/>
      <c r="AN518" s="193"/>
      <c r="AO518" s="193"/>
      <c r="AP518" s="193"/>
      <c r="AQ518" s="193"/>
    </row>
    <row r="519" spans="5:43" x14ac:dyDescent="0.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row>
    <row r="520" spans="5:43" x14ac:dyDescent="0.2">
      <c r="E520" s="72"/>
      <c r="F520" s="193" t="s">
        <v>160</v>
      </c>
      <c r="G520" s="193"/>
      <c r="H520" s="193"/>
      <c r="I520" s="193"/>
      <c r="J520" s="193"/>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193"/>
      <c r="AG520" s="193"/>
      <c r="AH520" s="193"/>
      <c r="AI520" s="193"/>
      <c r="AJ520" s="193"/>
      <c r="AK520" s="193"/>
      <c r="AL520" s="193"/>
      <c r="AM520" s="193"/>
      <c r="AN520" s="193"/>
      <c r="AO520" s="193"/>
      <c r="AP520" s="193"/>
      <c r="AQ520" s="193"/>
    </row>
    <row r="521" spans="5:43" x14ac:dyDescent="0.2">
      <c r="E521" s="72"/>
      <c r="F521" s="193"/>
      <c r="G521" s="193"/>
      <c r="H521" s="193"/>
      <c r="I521" s="193"/>
      <c r="J521" s="193"/>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193"/>
      <c r="AG521" s="193"/>
      <c r="AH521" s="193"/>
      <c r="AI521" s="193"/>
      <c r="AJ521" s="193"/>
      <c r="AK521" s="193"/>
      <c r="AL521" s="193"/>
      <c r="AM521" s="193"/>
      <c r="AN521" s="193"/>
      <c r="AO521" s="193"/>
      <c r="AP521" s="193"/>
      <c r="AQ521" s="193"/>
    </row>
    <row r="522" spans="5:43" x14ac:dyDescent="0.2">
      <c r="E522" s="72"/>
      <c r="F522" s="193"/>
      <c r="G522" s="193"/>
      <c r="H522" s="193"/>
      <c r="I522" s="193"/>
      <c r="J522" s="193"/>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193"/>
      <c r="AG522" s="193"/>
      <c r="AH522" s="193"/>
      <c r="AI522" s="193"/>
      <c r="AJ522" s="193"/>
      <c r="AK522" s="193"/>
      <c r="AL522" s="193"/>
      <c r="AM522" s="193"/>
      <c r="AN522" s="193"/>
      <c r="AO522" s="193"/>
      <c r="AP522" s="193"/>
      <c r="AQ522" s="193"/>
    </row>
    <row r="523" spans="5:43" x14ac:dyDescent="0.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row>
    <row r="524" spans="5:43" x14ac:dyDescent="0.2">
      <c r="E524" s="72"/>
      <c r="F524" s="193" t="s">
        <v>161</v>
      </c>
      <c r="G524" s="193"/>
      <c r="H524" s="193"/>
      <c r="I524" s="193"/>
      <c r="J524" s="193"/>
      <c r="K524" s="193"/>
      <c r="L524" s="193"/>
      <c r="M524" s="193"/>
      <c r="N524" s="193"/>
      <c r="O524" s="193"/>
      <c r="P524" s="193"/>
      <c r="Q524" s="193"/>
      <c r="R524" s="193"/>
      <c r="S524" s="193"/>
      <c r="T524" s="193"/>
      <c r="U524" s="193"/>
      <c r="V524" s="193"/>
      <c r="W524" s="193"/>
      <c r="X524" s="193"/>
      <c r="Y524" s="193"/>
      <c r="Z524" s="193"/>
      <c r="AA524" s="193"/>
      <c r="AB524" s="193"/>
      <c r="AC524" s="193"/>
      <c r="AD524" s="193"/>
      <c r="AE524" s="193"/>
      <c r="AF524" s="193"/>
      <c r="AG524" s="193"/>
      <c r="AH524" s="193"/>
      <c r="AI524" s="193"/>
      <c r="AJ524" s="193"/>
      <c r="AK524" s="193"/>
      <c r="AL524" s="193"/>
      <c r="AM524" s="193"/>
      <c r="AN524" s="193"/>
      <c r="AO524" s="193"/>
      <c r="AP524" s="193"/>
      <c r="AQ524" s="193"/>
    </row>
    <row r="525" spans="5:43" x14ac:dyDescent="0.2">
      <c r="E525" s="72"/>
      <c r="F525" s="193"/>
      <c r="G525" s="193"/>
      <c r="H525" s="193"/>
      <c r="I525" s="193"/>
      <c r="J525" s="193"/>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193"/>
      <c r="AG525" s="193"/>
      <c r="AH525" s="193"/>
      <c r="AI525" s="193"/>
      <c r="AJ525" s="193"/>
      <c r="AK525" s="193"/>
      <c r="AL525" s="193"/>
      <c r="AM525" s="193"/>
      <c r="AN525" s="193"/>
      <c r="AO525" s="193"/>
      <c r="AP525" s="193"/>
      <c r="AQ525" s="193"/>
    </row>
    <row r="526" spans="5:43" x14ac:dyDescent="0.2">
      <c r="E526" s="72"/>
      <c r="F526" s="193"/>
      <c r="G526" s="193"/>
      <c r="H526" s="193"/>
      <c r="I526" s="193"/>
      <c r="J526" s="193"/>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193"/>
      <c r="AG526" s="193"/>
      <c r="AH526" s="193"/>
      <c r="AI526" s="193"/>
      <c r="AJ526" s="193"/>
      <c r="AK526" s="193"/>
      <c r="AL526" s="193"/>
      <c r="AM526" s="193"/>
      <c r="AN526" s="193"/>
      <c r="AO526" s="193"/>
      <c r="AP526" s="193"/>
      <c r="AQ526" s="193"/>
    </row>
    <row r="527" spans="5:43" x14ac:dyDescent="0.2">
      <c r="E527" s="72"/>
      <c r="F527" s="193"/>
      <c r="G527" s="193"/>
      <c r="H527" s="193"/>
      <c r="I527" s="193"/>
      <c r="J527" s="193"/>
      <c r="K527" s="193"/>
      <c r="L527" s="193"/>
      <c r="M527" s="193"/>
      <c r="N527" s="193"/>
      <c r="O527" s="193"/>
      <c r="P527" s="193"/>
      <c r="Q527" s="193"/>
      <c r="R527" s="193"/>
      <c r="S527" s="193"/>
      <c r="T527" s="193"/>
      <c r="U527" s="193"/>
      <c r="V527" s="193"/>
      <c r="W527" s="193"/>
      <c r="X527" s="193"/>
      <c r="Y527" s="193"/>
      <c r="Z527" s="193"/>
      <c r="AA527" s="193"/>
      <c r="AB527" s="193"/>
      <c r="AC527" s="193"/>
      <c r="AD527" s="193"/>
      <c r="AE527" s="193"/>
      <c r="AF527" s="193"/>
      <c r="AG527" s="193"/>
      <c r="AH527" s="193"/>
      <c r="AI527" s="193"/>
      <c r="AJ527" s="193"/>
      <c r="AK527" s="193"/>
      <c r="AL527" s="193"/>
      <c r="AM527" s="193"/>
      <c r="AN527" s="193"/>
      <c r="AO527" s="193"/>
      <c r="AP527" s="193"/>
      <c r="AQ527" s="193"/>
    </row>
    <row r="528" spans="5:43" x14ac:dyDescent="0.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row>
    <row r="529" spans="4:43" x14ac:dyDescent="0.2">
      <c r="D529" s="1">
        <v>2</v>
      </c>
      <c r="E529" s="72"/>
      <c r="F529" s="321" t="str">
        <f>CONCATENATE($F$497,D529,".")</f>
        <v>2.2.</v>
      </c>
      <c r="G529" s="321"/>
      <c r="H529" s="326" t="s">
        <v>162</v>
      </c>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c r="AH529" s="326"/>
      <c r="AI529" s="326"/>
      <c r="AJ529" s="326"/>
      <c r="AK529" s="326"/>
      <c r="AL529" s="326"/>
      <c r="AM529" s="326"/>
      <c r="AN529" s="326"/>
      <c r="AO529" s="326"/>
      <c r="AP529" s="326"/>
      <c r="AQ529" s="326"/>
    </row>
    <row r="530" spans="4:43" x14ac:dyDescent="0.2">
      <c r="E530" s="72"/>
      <c r="F530" s="193" t="s">
        <v>163</v>
      </c>
      <c r="G530" s="193"/>
      <c r="H530" s="193"/>
      <c r="I530" s="193"/>
      <c r="J530" s="193"/>
      <c r="K530" s="193"/>
      <c r="L530" s="193"/>
      <c r="M530" s="193"/>
      <c r="N530" s="193"/>
      <c r="O530" s="193"/>
      <c r="P530" s="193"/>
      <c r="Q530" s="193"/>
      <c r="R530" s="193"/>
      <c r="S530" s="193"/>
      <c r="T530" s="193"/>
      <c r="U530" s="193"/>
      <c r="V530" s="193"/>
      <c r="W530" s="193"/>
      <c r="X530" s="193"/>
      <c r="Y530" s="193"/>
      <c r="Z530" s="193"/>
      <c r="AA530" s="193"/>
      <c r="AB530" s="193"/>
      <c r="AC530" s="193"/>
      <c r="AD530" s="193"/>
      <c r="AE530" s="193"/>
      <c r="AF530" s="193"/>
      <c r="AG530" s="193"/>
      <c r="AH530" s="193"/>
      <c r="AI530" s="193"/>
      <c r="AJ530" s="193"/>
      <c r="AK530" s="193"/>
      <c r="AL530" s="193"/>
      <c r="AM530" s="193"/>
      <c r="AN530" s="193"/>
      <c r="AO530" s="193"/>
      <c r="AP530" s="193"/>
      <c r="AQ530" s="193"/>
    </row>
    <row r="531" spans="4:43" x14ac:dyDescent="0.2">
      <c r="E531" s="72"/>
      <c r="F531" s="193"/>
      <c r="G531" s="193"/>
      <c r="H531" s="193"/>
      <c r="I531" s="193"/>
      <c r="J531" s="193"/>
      <c r="K531" s="193"/>
      <c r="L531" s="193"/>
      <c r="M531" s="193"/>
      <c r="N531" s="193"/>
      <c r="O531" s="193"/>
      <c r="P531" s="193"/>
      <c r="Q531" s="193"/>
      <c r="R531" s="193"/>
      <c r="S531" s="193"/>
      <c r="T531" s="193"/>
      <c r="U531" s="193"/>
      <c r="V531" s="193"/>
      <c r="W531" s="193"/>
      <c r="X531" s="193"/>
      <c r="Y531" s="193"/>
      <c r="Z531" s="193"/>
      <c r="AA531" s="193"/>
      <c r="AB531" s="193"/>
      <c r="AC531" s="193"/>
      <c r="AD531" s="193"/>
      <c r="AE531" s="193"/>
      <c r="AF531" s="193"/>
      <c r="AG531" s="193"/>
      <c r="AH531" s="193"/>
      <c r="AI531" s="193"/>
      <c r="AJ531" s="193"/>
      <c r="AK531" s="193"/>
      <c r="AL531" s="193"/>
      <c r="AM531" s="193"/>
      <c r="AN531" s="193"/>
      <c r="AO531" s="193"/>
      <c r="AP531" s="193"/>
      <c r="AQ531" s="193"/>
    </row>
    <row r="532" spans="4:43" x14ac:dyDescent="0.2">
      <c r="E532" s="72"/>
      <c r="F532" s="193"/>
      <c r="G532" s="193"/>
      <c r="H532" s="193"/>
      <c r="I532" s="193"/>
      <c r="J532" s="193"/>
      <c r="K532" s="193"/>
      <c r="L532" s="193"/>
      <c r="M532" s="193"/>
      <c r="N532" s="193"/>
      <c r="O532" s="193"/>
      <c r="P532" s="193"/>
      <c r="Q532" s="193"/>
      <c r="R532" s="193"/>
      <c r="S532" s="193"/>
      <c r="T532" s="193"/>
      <c r="U532" s="193"/>
      <c r="V532" s="193"/>
      <c r="W532" s="193"/>
      <c r="X532" s="193"/>
      <c r="Y532" s="193"/>
      <c r="Z532" s="193"/>
      <c r="AA532" s="193"/>
      <c r="AB532" s="193"/>
      <c r="AC532" s="193"/>
      <c r="AD532" s="193"/>
      <c r="AE532" s="193"/>
      <c r="AF532" s="193"/>
      <c r="AG532" s="193"/>
      <c r="AH532" s="193"/>
      <c r="AI532" s="193"/>
      <c r="AJ532" s="193"/>
      <c r="AK532" s="193"/>
      <c r="AL532" s="193"/>
      <c r="AM532" s="193"/>
      <c r="AN532" s="193"/>
      <c r="AO532" s="193"/>
      <c r="AP532" s="193"/>
      <c r="AQ532" s="193"/>
    </row>
    <row r="533" spans="4:43" x14ac:dyDescent="0.2">
      <c r="E533" s="72"/>
      <c r="F533" s="193"/>
      <c r="G533" s="193"/>
      <c r="H533" s="193"/>
      <c r="I533" s="193"/>
      <c r="J533" s="193"/>
      <c r="K533" s="193"/>
      <c r="L533" s="193"/>
      <c r="M533" s="193"/>
      <c r="N533" s="193"/>
      <c r="O533" s="193"/>
      <c r="P533" s="193"/>
      <c r="Q533" s="193"/>
      <c r="R533" s="193"/>
      <c r="S533" s="193"/>
      <c r="T533" s="193"/>
      <c r="U533" s="193"/>
      <c r="V533" s="193"/>
      <c r="W533" s="193"/>
      <c r="X533" s="193"/>
      <c r="Y533" s="193"/>
      <c r="Z533" s="193"/>
      <c r="AA533" s="193"/>
      <c r="AB533" s="193"/>
      <c r="AC533" s="193"/>
      <c r="AD533" s="193"/>
      <c r="AE533" s="193"/>
      <c r="AF533" s="193"/>
      <c r="AG533" s="193"/>
      <c r="AH533" s="193"/>
      <c r="AI533" s="193"/>
      <c r="AJ533" s="193"/>
      <c r="AK533" s="193"/>
      <c r="AL533" s="193"/>
      <c r="AM533" s="193"/>
      <c r="AN533" s="193"/>
      <c r="AO533" s="193"/>
      <c r="AP533" s="193"/>
      <c r="AQ533" s="193"/>
    </row>
    <row r="534" spans="4:43" x14ac:dyDescent="0.2">
      <c r="E534" s="72"/>
      <c r="F534" s="193"/>
      <c r="G534" s="193"/>
      <c r="H534" s="193"/>
      <c r="I534" s="193"/>
      <c r="J534" s="193"/>
      <c r="K534" s="193"/>
      <c r="L534" s="193"/>
      <c r="M534" s="193"/>
      <c r="N534" s="193"/>
      <c r="O534" s="193"/>
      <c r="P534" s="193"/>
      <c r="Q534" s="193"/>
      <c r="R534" s="193"/>
      <c r="S534" s="193"/>
      <c r="T534" s="193"/>
      <c r="U534" s="193"/>
      <c r="V534" s="193"/>
      <c r="W534" s="193"/>
      <c r="X534" s="193"/>
      <c r="Y534" s="193"/>
      <c r="Z534" s="193"/>
      <c r="AA534" s="193"/>
      <c r="AB534" s="193"/>
      <c r="AC534" s="193"/>
      <c r="AD534" s="193"/>
      <c r="AE534" s="193"/>
      <c r="AF534" s="193"/>
      <c r="AG534" s="193"/>
      <c r="AH534" s="193"/>
      <c r="AI534" s="193"/>
      <c r="AJ534" s="193"/>
      <c r="AK534" s="193"/>
      <c r="AL534" s="193"/>
      <c r="AM534" s="193"/>
      <c r="AN534" s="193"/>
      <c r="AO534" s="193"/>
      <c r="AP534" s="193"/>
      <c r="AQ534" s="193"/>
    </row>
    <row r="535" spans="4:43" x14ac:dyDescent="0.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row>
    <row r="536" spans="4:43" x14ac:dyDescent="0.2">
      <c r="E536" s="72"/>
      <c r="F536" s="193" t="s">
        <v>164</v>
      </c>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row>
    <row r="537" spans="4:43" x14ac:dyDescent="0.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row>
    <row r="538" spans="4:43" x14ac:dyDescent="0.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row>
    <row r="539" spans="4:43" x14ac:dyDescent="0.2">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2" t="s">
        <v>28</v>
      </c>
      <c r="AN539" s="207">
        <v>8</v>
      </c>
      <c r="AO539" s="207"/>
      <c r="AP539" s="12" t="s">
        <v>28</v>
      </c>
      <c r="AQ539" s="13"/>
    </row>
    <row r="540" spans="4:43" x14ac:dyDescent="0.2">
      <c r="E540" s="217" t="str">
        <f>UPPER($Y$28)</f>
        <v>ПТ ЛОМБАРД "МЕРКУРІЙ"</v>
      </c>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row>
    <row r="541" spans="4:43" x14ac:dyDescent="0.2">
      <c r="E541" s="225" t="s">
        <v>150</v>
      </c>
      <c r="F541" s="225"/>
      <c r="G541" s="225"/>
      <c r="H541" s="225"/>
      <c r="I541" s="225"/>
      <c r="J541" s="225"/>
      <c r="K541" s="225"/>
      <c r="L541" s="225"/>
      <c r="M541" s="225"/>
      <c r="N541" s="225"/>
      <c r="O541" s="225"/>
      <c r="P541" s="225"/>
      <c r="Q541" s="225"/>
      <c r="R541" s="225"/>
      <c r="S541" s="225"/>
      <c r="T541" s="225"/>
      <c r="U541" s="225"/>
      <c r="V541" s="225"/>
      <c r="W541" s="225"/>
      <c r="X541" s="225"/>
      <c r="Y541" s="225"/>
      <c r="Z541" s="225"/>
      <c r="AA541" s="225"/>
      <c r="AB541" s="225"/>
      <c r="AC541" s="225"/>
      <c r="AD541" s="225"/>
      <c r="AE541" s="225"/>
      <c r="AF541" s="225"/>
      <c r="AG541" s="225"/>
      <c r="AH541" s="225"/>
      <c r="AI541" s="225"/>
      <c r="AJ541" s="225"/>
      <c r="AK541" s="225"/>
      <c r="AL541" s="225"/>
      <c r="AM541" s="225"/>
      <c r="AN541" s="225"/>
      <c r="AO541" s="225"/>
      <c r="AP541" s="225"/>
      <c r="AQ541" s="225"/>
    </row>
    <row r="542" spans="4:43" x14ac:dyDescent="0.2">
      <c r="E542" s="225" t="str">
        <f>$E$279</f>
        <v>ЗА РІК, ЩО ЗАКІНЧИВСЯ 31 ГРУДНЯ 2017 РОКУ</v>
      </c>
      <c r="F542" s="225"/>
      <c r="G542" s="225"/>
      <c r="H542" s="225"/>
      <c r="I542" s="225"/>
      <c r="J542" s="225"/>
      <c r="K542" s="225"/>
      <c r="L542" s="225"/>
      <c r="M542" s="225"/>
      <c r="N542" s="225"/>
      <c r="O542" s="225"/>
      <c r="P542" s="225"/>
      <c r="Q542" s="225"/>
      <c r="R542" s="225"/>
      <c r="S542" s="225"/>
      <c r="T542" s="225"/>
      <c r="U542" s="225"/>
      <c r="V542" s="225"/>
      <c r="W542" s="225"/>
      <c r="X542" s="225"/>
      <c r="Y542" s="225"/>
      <c r="Z542" s="225"/>
      <c r="AA542" s="225"/>
      <c r="AB542" s="225"/>
      <c r="AC542" s="225"/>
      <c r="AD542" s="225"/>
      <c r="AE542" s="225"/>
      <c r="AF542" s="225"/>
      <c r="AG542" s="225"/>
      <c r="AH542" s="225"/>
      <c r="AI542" s="225"/>
      <c r="AJ542" s="225"/>
      <c r="AK542" s="225"/>
      <c r="AL542" s="225"/>
      <c r="AM542" s="225"/>
      <c r="AN542" s="225"/>
      <c r="AO542" s="225"/>
      <c r="AP542" s="225"/>
      <c r="AQ542" s="225"/>
    </row>
    <row r="543" spans="4:43" x14ac:dyDescent="0.2">
      <c r="E543" s="227" t="str">
        <f>$E$210</f>
        <v>(в тисячах гривень, якщо не вказано інше)</v>
      </c>
      <c r="F543" s="227"/>
      <c r="G543" s="227"/>
      <c r="H543" s="227"/>
      <c r="I543" s="227"/>
      <c r="J543" s="227"/>
      <c r="K543" s="227"/>
      <c r="L543" s="227"/>
      <c r="M543" s="227"/>
      <c r="N543" s="227"/>
      <c r="O543" s="227"/>
      <c r="P543" s="227"/>
      <c r="Q543" s="227"/>
      <c r="R543" s="227"/>
      <c r="S543" s="227"/>
      <c r="T543" s="227"/>
      <c r="U543" s="227"/>
      <c r="V543" s="227"/>
      <c r="W543" s="227"/>
      <c r="X543" s="227"/>
      <c r="Y543" s="227"/>
      <c r="Z543" s="227"/>
      <c r="AA543" s="227"/>
      <c r="AB543" s="227"/>
      <c r="AC543" s="227"/>
      <c r="AD543" s="227"/>
      <c r="AE543" s="227"/>
      <c r="AF543" s="227"/>
      <c r="AG543" s="227"/>
      <c r="AH543" s="227"/>
      <c r="AI543" s="227"/>
      <c r="AJ543" s="227"/>
      <c r="AK543" s="227"/>
      <c r="AL543" s="227"/>
      <c r="AM543" s="227"/>
      <c r="AN543" s="227"/>
      <c r="AO543" s="227"/>
      <c r="AP543" s="227"/>
      <c r="AQ543" s="227"/>
    </row>
    <row r="544" spans="4:43" x14ac:dyDescent="0.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row>
    <row r="545" spans="5:43" x14ac:dyDescent="0.2">
      <c r="E545" s="72"/>
      <c r="F545" s="321" t="str">
        <f>$F$497</f>
        <v>2.</v>
      </c>
      <c r="G545" s="321"/>
      <c r="H545" s="326" t="str">
        <f>$H$497&amp;" (ПРОДОВЖЕННЯ)"</f>
        <v>ОСНОВНІ ПОЛОЖЕННЯ ОБЛІКОВОЇ ПОЛІТИКИ (ПРОДОВЖЕННЯ)</v>
      </c>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6"/>
      <c r="AI545" s="326"/>
      <c r="AJ545" s="326"/>
      <c r="AK545" s="326"/>
      <c r="AL545" s="326"/>
      <c r="AM545" s="326"/>
      <c r="AN545" s="326"/>
      <c r="AO545" s="326"/>
      <c r="AP545" s="326"/>
      <c r="AQ545" s="326"/>
    </row>
    <row r="546" spans="5:43" x14ac:dyDescent="0.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row>
    <row r="547" spans="5:43" ht="12.75" customHeight="1" x14ac:dyDescent="0.2">
      <c r="E547" s="72"/>
      <c r="F547" s="321" t="str">
        <f>F529</f>
        <v>2.2.</v>
      </c>
      <c r="G547" s="321"/>
      <c r="H547" s="326" t="str">
        <f>H529&amp;" (продовження)"</f>
        <v>Функціональна валюта та валюта подання (продовження)</v>
      </c>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c r="AH547" s="326"/>
      <c r="AI547" s="326"/>
      <c r="AJ547" s="326"/>
      <c r="AK547" s="326"/>
      <c r="AL547" s="326"/>
      <c r="AM547" s="326"/>
      <c r="AN547" s="326"/>
      <c r="AO547" s="326"/>
      <c r="AP547" s="326"/>
      <c r="AQ547" s="326"/>
    </row>
    <row r="548" spans="5:43" x14ac:dyDescent="0.2">
      <c r="E548" s="72"/>
      <c r="F548" s="193" t="s">
        <v>165</v>
      </c>
      <c r="G548" s="193"/>
      <c r="H548" s="193"/>
      <c r="I548" s="193"/>
      <c r="J548" s="193"/>
      <c r="K548" s="193"/>
      <c r="L548" s="193"/>
      <c r="M548" s="193"/>
      <c r="N548" s="193"/>
      <c r="O548" s="193"/>
      <c r="P548" s="193"/>
      <c r="Q548" s="193"/>
      <c r="R548" s="193"/>
      <c r="S548" s="193"/>
      <c r="T548" s="193"/>
      <c r="U548" s="193"/>
      <c r="V548" s="193"/>
      <c r="W548" s="193"/>
      <c r="X548" s="193"/>
      <c r="Y548" s="193"/>
      <c r="Z548" s="193"/>
      <c r="AA548" s="193"/>
      <c r="AB548" s="193"/>
      <c r="AC548" s="193"/>
      <c r="AD548" s="193"/>
      <c r="AE548" s="193"/>
      <c r="AF548" s="193"/>
      <c r="AG548" s="193"/>
      <c r="AH548" s="193"/>
      <c r="AI548" s="193"/>
      <c r="AJ548" s="193"/>
      <c r="AK548" s="193"/>
      <c r="AL548" s="193"/>
      <c r="AM548" s="193"/>
      <c r="AN548" s="193"/>
      <c r="AO548" s="193"/>
      <c r="AP548" s="193"/>
      <c r="AQ548" s="193"/>
    </row>
    <row r="549" spans="5:43" x14ac:dyDescent="0.2">
      <c r="E549" s="72"/>
      <c r="F549" s="74" t="s">
        <v>28</v>
      </c>
      <c r="G549" s="193" t="s">
        <v>166</v>
      </c>
      <c r="H549" s="193"/>
      <c r="I549" s="193"/>
      <c r="J549" s="193"/>
      <c r="K549" s="193"/>
      <c r="L549" s="193"/>
      <c r="M549" s="193"/>
      <c r="N549" s="193"/>
      <c r="O549" s="193"/>
      <c r="P549" s="193"/>
      <c r="Q549" s="193"/>
      <c r="R549" s="193"/>
      <c r="S549" s="193"/>
      <c r="T549" s="193"/>
      <c r="U549" s="193"/>
      <c r="V549" s="193"/>
      <c r="W549" s="193"/>
      <c r="X549" s="193"/>
      <c r="Y549" s="193"/>
      <c r="Z549" s="193"/>
      <c r="AA549" s="193"/>
      <c r="AB549" s="193"/>
      <c r="AC549" s="193"/>
      <c r="AD549" s="193"/>
      <c r="AE549" s="193"/>
      <c r="AF549" s="193"/>
      <c r="AG549" s="193"/>
      <c r="AH549" s="193"/>
      <c r="AI549" s="193"/>
      <c r="AJ549" s="193"/>
      <c r="AK549" s="193"/>
      <c r="AL549" s="193"/>
      <c r="AM549" s="193"/>
      <c r="AN549" s="193"/>
      <c r="AO549" s="193"/>
      <c r="AP549" s="193"/>
      <c r="AQ549" s="193"/>
    </row>
    <row r="550" spans="5:43" x14ac:dyDescent="0.2">
      <c r="E550" s="72"/>
      <c r="F550" s="72"/>
      <c r="G550" s="193"/>
      <c r="H550" s="193"/>
      <c r="I550" s="193"/>
      <c r="J550" s="193"/>
      <c r="K550" s="193"/>
      <c r="L550" s="193"/>
      <c r="M550" s="193"/>
      <c r="N550" s="193"/>
      <c r="O550" s="193"/>
      <c r="P550" s="193"/>
      <c r="Q550" s="193"/>
      <c r="R550" s="193"/>
      <c r="S550" s="193"/>
      <c r="T550" s="193"/>
      <c r="U550" s="193"/>
      <c r="V550" s="193"/>
      <c r="W550" s="193"/>
      <c r="X550" s="193"/>
      <c r="Y550" s="193"/>
      <c r="Z550" s="193"/>
      <c r="AA550" s="193"/>
      <c r="AB550" s="193"/>
      <c r="AC550" s="193"/>
      <c r="AD550" s="193"/>
      <c r="AE550" s="193"/>
      <c r="AF550" s="193"/>
      <c r="AG550" s="193"/>
      <c r="AH550" s="193"/>
      <c r="AI550" s="193"/>
      <c r="AJ550" s="193"/>
      <c r="AK550" s="193"/>
      <c r="AL550" s="193"/>
      <c r="AM550" s="193"/>
      <c r="AN550" s="193"/>
      <c r="AO550" s="193"/>
      <c r="AP550" s="193"/>
      <c r="AQ550" s="193"/>
    </row>
    <row r="551" spans="5:43" x14ac:dyDescent="0.2">
      <c r="E551" s="72"/>
      <c r="F551" s="74" t="s">
        <v>28</v>
      </c>
      <c r="G551" s="193" t="s">
        <v>167</v>
      </c>
      <c r="H551" s="193"/>
      <c r="I551" s="193"/>
      <c r="J551" s="193"/>
      <c r="K551" s="193"/>
      <c r="L551" s="193"/>
      <c r="M551" s="193"/>
      <c r="N551" s="193"/>
      <c r="O551" s="193"/>
      <c r="P551" s="193"/>
      <c r="Q551" s="193"/>
      <c r="R551" s="193"/>
      <c r="S551" s="193"/>
      <c r="T551" s="193"/>
      <c r="U551" s="193"/>
      <c r="V551" s="193"/>
      <c r="W551" s="193"/>
      <c r="X551" s="193"/>
      <c r="Y551" s="193"/>
      <c r="Z551" s="193"/>
      <c r="AA551" s="193"/>
      <c r="AB551" s="193"/>
      <c r="AC551" s="193"/>
      <c r="AD551" s="193"/>
      <c r="AE551" s="193"/>
      <c r="AF551" s="193"/>
      <c r="AG551" s="193"/>
      <c r="AH551" s="193"/>
      <c r="AI551" s="193"/>
      <c r="AJ551" s="193"/>
      <c r="AK551" s="193"/>
      <c r="AL551" s="193"/>
      <c r="AM551" s="193"/>
      <c r="AN551" s="193"/>
      <c r="AO551" s="193"/>
      <c r="AP551" s="193"/>
      <c r="AQ551" s="193"/>
    </row>
    <row r="552" spans="5:43" x14ac:dyDescent="0.2">
      <c r="E552" s="72"/>
      <c r="F552" s="74" t="s">
        <v>28</v>
      </c>
      <c r="G552" s="193" t="s">
        <v>168</v>
      </c>
      <c r="H552" s="193"/>
      <c r="I552" s="193"/>
      <c r="J552" s="193"/>
      <c r="K552" s="193"/>
      <c r="L552" s="193"/>
      <c r="M552" s="193"/>
      <c r="N552" s="193"/>
      <c r="O552" s="193"/>
      <c r="P552" s="193"/>
      <c r="Q552" s="193"/>
      <c r="R552" s="193"/>
      <c r="S552" s="193"/>
      <c r="T552" s="193"/>
      <c r="U552" s="193"/>
      <c r="V552" s="193"/>
      <c r="W552" s="193"/>
      <c r="X552" s="193"/>
      <c r="Y552" s="193"/>
      <c r="Z552" s="193"/>
      <c r="AA552" s="193"/>
      <c r="AB552" s="193"/>
      <c r="AC552" s="193"/>
      <c r="AD552" s="193"/>
      <c r="AE552" s="193"/>
      <c r="AF552" s="193"/>
      <c r="AG552" s="193"/>
      <c r="AH552" s="193"/>
      <c r="AI552" s="193"/>
      <c r="AJ552" s="193"/>
      <c r="AK552" s="193"/>
      <c r="AL552" s="193"/>
      <c r="AM552" s="193"/>
      <c r="AN552" s="193"/>
      <c r="AO552" s="193"/>
      <c r="AP552" s="193"/>
      <c r="AQ552" s="193"/>
    </row>
    <row r="553" spans="5:43" x14ac:dyDescent="0.2">
      <c r="E553" s="72"/>
      <c r="F553" s="72"/>
      <c r="G553" s="193"/>
      <c r="H553" s="193"/>
      <c r="I553" s="193"/>
      <c r="J553" s="193"/>
      <c r="K553" s="193"/>
      <c r="L553" s="193"/>
      <c r="M553" s="193"/>
      <c r="N553" s="193"/>
      <c r="O553" s="193"/>
      <c r="P553" s="193"/>
      <c r="Q553" s="193"/>
      <c r="R553" s="193"/>
      <c r="S553" s="193"/>
      <c r="T553" s="193"/>
      <c r="U553" s="193"/>
      <c r="V553" s="193"/>
      <c r="W553" s="193"/>
      <c r="X553" s="193"/>
      <c r="Y553" s="193"/>
      <c r="Z553" s="193"/>
      <c r="AA553" s="193"/>
      <c r="AB553" s="193"/>
      <c r="AC553" s="193"/>
      <c r="AD553" s="193"/>
      <c r="AE553" s="193"/>
      <c r="AF553" s="193"/>
      <c r="AG553" s="193"/>
      <c r="AH553" s="193"/>
      <c r="AI553" s="193"/>
      <c r="AJ553" s="193"/>
      <c r="AK553" s="193"/>
      <c r="AL553" s="193"/>
      <c r="AM553" s="193"/>
      <c r="AN553" s="193"/>
      <c r="AO553" s="193"/>
      <c r="AP553" s="193"/>
      <c r="AQ553" s="193"/>
    </row>
    <row r="554" spans="5:43" x14ac:dyDescent="0.2">
      <c r="E554" s="72"/>
      <c r="F554" s="72"/>
      <c r="G554" s="193"/>
      <c r="H554" s="193"/>
      <c r="I554" s="193"/>
      <c r="J554" s="193"/>
      <c r="K554" s="193"/>
      <c r="L554" s="193"/>
      <c r="M554" s="193"/>
      <c r="N554" s="193"/>
      <c r="O554" s="193"/>
      <c r="P554" s="193"/>
      <c r="Q554" s="193"/>
      <c r="R554" s="193"/>
      <c r="S554" s="193"/>
      <c r="T554" s="193"/>
      <c r="U554" s="193"/>
      <c r="V554" s="193"/>
      <c r="W554" s="193"/>
      <c r="X554" s="193"/>
      <c r="Y554" s="193"/>
      <c r="Z554" s="193"/>
      <c r="AA554" s="193"/>
      <c r="AB554" s="193"/>
      <c r="AC554" s="193"/>
      <c r="AD554" s="193"/>
      <c r="AE554" s="193"/>
      <c r="AF554" s="193"/>
      <c r="AG554" s="193"/>
      <c r="AH554" s="193"/>
      <c r="AI554" s="193"/>
      <c r="AJ554" s="193"/>
      <c r="AK554" s="193"/>
      <c r="AL554" s="193"/>
      <c r="AM554" s="193"/>
      <c r="AN554" s="193"/>
      <c r="AO554" s="193"/>
      <c r="AP554" s="193"/>
      <c r="AQ554" s="193"/>
    </row>
    <row r="555" spans="5:43" x14ac:dyDescent="0.2">
      <c r="E555" s="72"/>
      <c r="F555" s="74" t="s">
        <v>28</v>
      </c>
      <c r="G555" s="193" t="s">
        <v>169</v>
      </c>
      <c r="H555" s="193"/>
      <c r="I555" s="193"/>
      <c r="J555" s="193"/>
      <c r="K555" s="193"/>
      <c r="L555" s="193"/>
      <c r="M555" s="193"/>
      <c r="N555" s="193"/>
      <c r="O555" s="193"/>
      <c r="P555" s="193"/>
      <c r="Q555" s="193"/>
      <c r="R555" s="193"/>
      <c r="S555" s="193"/>
      <c r="T555" s="193"/>
      <c r="U555" s="193"/>
      <c r="V555" s="193"/>
      <c r="W555" s="193"/>
      <c r="X555" s="193"/>
      <c r="Y555" s="193"/>
      <c r="Z555" s="193"/>
      <c r="AA555" s="193"/>
      <c r="AB555" s="193"/>
      <c r="AC555" s="193"/>
      <c r="AD555" s="193"/>
      <c r="AE555" s="193"/>
      <c r="AF555" s="193"/>
      <c r="AG555" s="193"/>
      <c r="AH555" s="193"/>
      <c r="AI555" s="193"/>
      <c r="AJ555" s="193"/>
      <c r="AK555" s="193"/>
      <c r="AL555" s="193"/>
      <c r="AM555" s="193"/>
      <c r="AN555" s="193"/>
      <c r="AO555" s="193"/>
      <c r="AP555" s="193"/>
      <c r="AQ555" s="193"/>
    </row>
    <row r="556" spans="5:43" x14ac:dyDescent="0.2">
      <c r="E556" s="72"/>
      <c r="F556" s="72"/>
      <c r="G556" s="193"/>
      <c r="H556" s="193"/>
      <c r="I556" s="193"/>
      <c r="J556" s="193"/>
      <c r="K556" s="193"/>
      <c r="L556" s="193"/>
      <c r="M556" s="193"/>
      <c r="N556" s="193"/>
      <c r="O556" s="193"/>
      <c r="P556" s="193"/>
      <c r="Q556" s="193"/>
      <c r="R556" s="193"/>
      <c r="S556" s="193"/>
      <c r="T556" s="193"/>
      <c r="U556" s="193"/>
      <c r="V556" s="193"/>
      <c r="W556" s="193"/>
      <c r="X556" s="193"/>
      <c r="Y556" s="193"/>
      <c r="Z556" s="193"/>
      <c r="AA556" s="193"/>
      <c r="AB556" s="193"/>
      <c r="AC556" s="193"/>
      <c r="AD556" s="193"/>
      <c r="AE556" s="193"/>
      <c r="AF556" s="193"/>
      <c r="AG556" s="193"/>
      <c r="AH556" s="193"/>
      <c r="AI556" s="193"/>
      <c r="AJ556" s="193"/>
      <c r="AK556" s="193"/>
      <c r="AL556" s="193"/>
      <c r="AM556" s="193"/>
      <c r="AN556" s="193"/>
      <c r="AO556" s="193"/>
      <c r="AP556" s="193"/>
      <c r="AQ556" s="193"/>
    </row>
    <row r="557" spans="5:43" hidden="1" outlineLevel="1" x14ac:dyDescent="0.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row>
    <row r="558" spans="5:43" hidden="1" outlineLevel="1" x14ac:dyDescent="0.2">
      <c r="F558" s="193" t="s">
        <v>170</v>
      </c>
      <c r="G558" s="193"/>
      <c r="H558" s="193"/>
      <c r="I558" s="193"/>
      <c r="J558" s="193"/>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193"/>
      <c r="AG558" s="193"/>
      <c r="AH558" s="193"/>
      <c r="AI558" s="193"/>
      <c r="AJ558" s="193"/>
      <c r="AK558" s="193"/>
      <c r="AL558" s="193"/>
      <c r="AM558" s="193"/>
      <c r="AN558" s="193"/>
      <c r="AO558" s="193"/>
      <c r="AP558" s="193"/>
      <c r="AQ558" s="193"/>
    </row>
    <row r="559" spans="5:43" hidden="1" outlineLevel="1" x14ac:dyDescent="0.2">
      <c r="E559" s="75"/>
      <c r="F559" s="193"/>
      <c r="G559" s="193"/>
      <c r="H559" s="193"/>
      <c r="I559" s="193"/>
      <c r="J559" s="193"/>
      <c r="K559" s="193"/>
      <c r="L559" s="193"/>
      <c r="M559" s="193"/>
      <c r="N559" s="193"/>
      <c r="O559" s="193"/>
      <c r="P559" s="193"/>
      <c r="Q559" s="193"/>
      <c r="R559" s="193"/>
      <c r="S559" s="193"/>
      <c r="T559" s="193"/>
      <c r="U559" s="193"/>
      <c r="V559" s="193"/>
      <c r="W559" s="193"/>
      <c r="X559" s="193"/>
      <c r="Y559" s="193"/>
      <c r="Z559" s="193"/>
      <c r="AA559" s="193"/>
      <c r="AB559" s="193"/>
      <c r="AC559" s="193"/>
      <c r="AD559" s="193"/>
      <c r="AE559" s="193"/>
      <c r="AF559" s="193"/>
      <c r="AG559" s="193"/>
      <c r="AH559" s="193"/>
      <c r="AI559" s="193"/>
      <c r="AJ559" s="193"/>
      <c r="AK559" s="193"/>
      <c r="AL559" s="193"/>
      <c r="AM559" s="193"/>
      <c r="AN559" s="193"/>
      <c r="AO559" s="193"/>
      <c r="AP559" s="193"/>
      <c r="AQ559" s="193"/>
    </row>
    <row r="560" spans="5:43" hidden="1" outlineLevel="1" x14ac:dyDescent="0.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row>
    <row r="561" spans="4:43" ht="12.75" hidden="1" customHeight="1" outlineLevel="1" x14ac:dyDescent="0.2">
      <c r="E561" s="72"/>
      <c r="F561" s="72"/>
      <c r="G561" s="72"/>
      <c r="H561" s="72"/>
      <c r="I561" s="72"/>
      <c r="J561" s="72"/>
      <c r="K561" s="72"/>
      <c r="L561" s="72"/>
      <c r="M561" s="72"/>
      <c r="N561" s="72"/>
      <c r="O561" s="72"/>
      <c r="P561" s="72"/>
      <c r="S561" s="339" t="s">
        <v>171</v>
      </c>
      <c r="T561" s="339"/>
      <c r="U561" s="339"/>
      <c r="V561" s="339"/>
      <c r="W561" s="339"/>
      <c r="X561" s="339" t="s">
        <v>172</v>
      </c>
      <c r="Y561" s="339"/>
      <c r="Z561" s="339"/>
      <c r="AA561" s="339"/>
      <c r="AB561" s="339"/>
      <c r="AC561" s="339" t="s">
        <v>173</v>
      </c>
      <c r="AD561" s="339"/>
      <c r="AE561" s="339"/>
      <c r="AF561" s="339"/>
      <c r="AG561" s="339"/>
      <c r="AH561" s="339" t="s">
        <v>174</v>
      </c>
      <c r="AI561" s="339"/>
      <c r="AJ561" s="339"/>
      <c r="AK561" s="339"/>
      <c r="AL561" s="339"/>
      <c r="AM561" s="339" t="s">
        <v>175</v>
      </c>
      <c r="AN561" s="339"/>
      <c r="AO561" s="339"/>
      <c r="AP561" s="339"/>
      <c r="AQ561" s="339"/>
    </row>
    <row r="562" spans="4:43" hidden="1" outlineLevel="1" x14ac:dyDescent="0.2">
      <c r="E562" s="72"/>
      <c r="F562" s="342" t="s">
        <v>176</v>
      </c>
      <c r="G562" s="342"/>
      <c r="H562" s="342"/>
      <c r="I562" s="342"/>
      <c r="J562" s="342"/>
      <c r="K562" s="342"/>
      <c r="L562" s="342"/>
      <c r="M562" s="342"/>
      <c r="N562" s="342"/>
      <c r="O562" s="342"/>
      <c r="P562" s="342"/>
      <c r="Q562" s="342"/>
      <c r="S562" s="340"/>
      <c r="T562" s="340"/>
      <c r="U562" s="340"/>
      <c r="V562" s="340"/>
      <c r="W562" s="340"/>
      <c r="X562" s="340"/>
      <c r="Y562" s="340"/>
      <c r="Z562" s="340"/>
      <c r="AA562" s="340"/>
      <c r="AB562" s="340"/>
      <c r="AC562" s="340"/>
      <c r="AD562" s="340"/>
      <c r="AE562" s="340"/>
      <c r="AF562" s="340"/>
      <c r="AG562" s="340"/>
      <c r="AH562" s="340"/>
      <c r="AI562" s="340"/>
      <c r="AJ562" s="340"/>
      <c r="AK562" s="340"/>
      <c r="AL562" s="340"/>
      <c r="AM562" s="340"/>
      <c r="AN562" s="340"/>
      <c r="AO562" s="340"/>
      <c r="AP562" s="340"/>
      <c r="AQ562" s="340"/>
    </row>
    <row r="563" spans="4:43" hidden="1" outlineLevel="1" x14ac:dyDescent="0.2">
      <c r="E563" s="72"/>
      <c r="AP563" s="72"/>
      <c r="AQ563" s="72"/>
    </row>
    <row r="564" spans="4:43" ht="12.75" hidden="1" customHeight="1" outlineLevel="1" x14ac:dyDescent="0.2">
      <c r="E564" s="72"/>
      <c r="F564" s="193" t="s">
        <v>177</v>
      </c>
      <c r="G564" s="193"/>
      <c r="H564" s="193"/>
      <c r="I564" s="193"/>
      <c r="J564" s="193"/>
      <c r="K564" s="193"/>
      <c r="L564" s="193"/>
      <c r="M564" s="193"/>
      <c r="N564" s="193"/>
      <c r="O564" s="193"/>
      <c r="P564" s="193"/>
      <c r="Q564" s="193"/>
      <c r="R564" s="72"/>
      <c r="S564" s="338">
        <v>7.9897</v>
      </c>
      <c r="T564" s="338"/>
      <c r="U564" s="338"/>
      <c r="V564" s="338"/>
      <c r="W564" s="338"/>
      <c r="X564" s="338">
        <v>7.9676999999999998</v>
      </c>
      <c r="Y564" s="338"/>
      <c r="Z564" s="338"/>
      <c r="AA564" s="338"/>
      <c r="AB564" s="338"/>
      <c r="AC564" s="338">
        <v>7.9617000000000004</v>
      </c>
      <c r="AD564" s="338"/>
      <c r="AE564" s="338"/>
      <c r="AF564" s="338"/>
      <c r="AG564" s="338"/>
      <c r="AH564" s="338">
        <v>7.9356</v>
      </c>
      <c r="AI564" s="338"/>
      <c r="AJ564" s="338"/>
      <c r="AK564" s="338"/>
      <c r="AL564" s="338"/>
      <c r="AM564" s="338">
        <v>7.9850000000000003</v>
      </c>
      <c r="AN564" s="338"/>
      <c r="AO564" s="338"/>
      <c r="AP564" s="338"/>
      <c r="AQ564" s="338"/>
    </row>
    <row r="565" spans="4:43" collapsed="1" x14ac:dyDescent="0.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row>
    <row r="566" spans="4:43" ht="12.75" customHeight="1" x14ac:dyDescent="0.2">
      <c r="E566" s="72"/>
      <c r="F566" s="193" t="s">
        <v>178</v>
      </c>
      <c r="G566" s="193"/>
      <c r="H566" s="193"/>
      <c r="I566" s="193"/>
      <c r="J566" s="193"/>
      <c r="K566" s="193"/>
      <c r="L566" s="193"/>
      <c r="M566" s="193"/>
      <c r="N566" s="193"/>
      <c r="O566" s="193"/>
      <c r="P566" s="193"/>
      <c r="Q566" s="193"/>
      <c r="R566" s="193"/>
      <c r="S566" s="193"/>
      <c r="T566" s="193"/>
      <c r="U566" s="193"/>
      <c r="V566" s="193"/>
      <c r="W566" s="193"/>
      <c r="X566" s="193"/>
      <c r="Y566" s="193"/>
      <c r="Z566" s="193"/>
      <c r="AA566" s="193"/>
      <c r="AB566" s="193"/>
      <c r="AC566" s="193"/>
      <c r="AD566" s="193"/>
      <c r="AE566" s="193"/>
      <c r="AF566" s="193"/>
      <c r="AG566" s="193"/>
      <c r="AH566" s="193"/>
      <c r="AI566" s="193"/>
      <c r="AJ566" s="193"/>
      <c r="AK566" s="193"/>
      <c r="AL566" s="193"/>
      <c r="AM566" s="193"/>
      <c r="AN566" s="193"/>
      <c r="AO566" s="193"/>
      <c r="AP566" s="193"/>
      <c r="AQ566" s="193"/>
    </row>
    <row r="567" spans="4:43" x14ac:dyDescent="0.2">
      <c r="E567" s="72"/>
      <c r="F567" s="193"/>
      <c r="G567" s="193"/>
      <c r="H567" s="193"/>
      <c r="I567" s="193"/>
      <c r="J567" s="193"/>
      <c r="K567" s="193"/>
      <c r="L567" s="193"/>
      <c r="M567" s="193"/>
      <c r="N567" s="193"/>
      <c r="O567" s="193"/>
      <c r="P567" s="193"/>
      <c r="Q567" s="193"/>
      <c r="R567" s="193"/>
      <c r="S567" s="193"/>
      <c r="T567" s="193"/>
      <c r="U567" s="193"/>
      <c r="V567" s="193"/>
      <c r="W567" s="193"/>
      <c r="X567" s="193"/>
      <c r="Y567" s="193"/>
      <c r="Z567" s="193"/>
      <c r="AA567" s="193"/>
      <c r="AB567" s="193"/>
      <c r="AC567" s="193"/>
      <c r="AD567" s="193"/>
      <c r="AE567" s="193"/>
      <c r="AF567" s="193"/>
      <c r="AG567" s="193"/>
      <c r="AH567" s="193"/>
      <c r="AI567" s="193"/>
      <c r="AJ567" s="193"/>
      <c r="AK567" s="193"/>
      <c r="AL567" s="193"/>
      <c r="AM567" s="193"/>
      <c r="AN567" s="193"/>
      <c r="AO567" s="193"/>
      <c r="AP567" s="193"/>
      <c r="AQ567" s="193"/>
    </row>
    <row r="568" spans="4:43" x14ac:dyDescent="0.2">
      <c r="E568" s="72"/>
      <c r="F568" s="193"/>
      <c r="G568" s="193"/>
      <c r="H568" s="193"/>
      <c r="I568" s="193"/>
      <c r="J568" s="193"/>
      <c r="K568" s="193"/>
      <c r="L568" s="193"/>
      <c r="M568" s="193"/>
      <c r="N568" s="193"/>
      <c r="O568" s="193"/>
      <c r="P568" s="193"/>
      <c r="Q568" s="193"/>
      <c r="R568" s="193"/>
      <c r="S568" s="193"/>
      <c r="T568" s="193"/>
      <c r="U568" s="193"/>
      <c r="V568" s="193"/>
      <c r="W568" s="193"/>
      <c r="X568" s="193"/>
      <c r="Y568" s="193"/>
      <c r="Z568" s="193"/>
      <c r="AA568" s="193"/>
      <c r="AB568" s="193"/>
      <c r="AC568" s="193"/>
      <c r="AD568" s="193"/>
      <c r="AE568" s="193"/>
      <c r="AF568" s="193"/>
      <c r="AG568" s="193"/>
      <c r="AH568" s="193"/>
      <c r="AI568" s="193"/>
      <c r="AJ568" s="193"/>
      <c r="AK568" s="193"/>
      <c r="AL568" s="193"/>
      <c r="AM568" s="193"/>
      <c r="AN568" s="193"/>
      <c r="AO568" s="193"/>
      <c r="AP568" s="193"/>
      <c r="AQ568" s="193"/>
    </row>
    <row r="569" spans="4:43" hidden="1" outlineLevel="1" x14ac:dyDescent="0.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row>
    <row r="570" spans="4:43" hidden="1" outlineLevel="1" x14ac:dyDescent="0.2">
      <c r="E570" s="72"/>
      <c r="F570" s="193"/>
      <c r="G570" s="193"/>
      <c r="H570" s="193"/>
      <c r="I570" s="193"/>
      <c r="J570" s="193"/>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row>
    <row r="571" spans="4:43" collapsed="1" x14ac:dyDescent="0.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row>
    <row r="572" spans="4:43" ht="12.75" customHeight="1" x14ac:dyDescent="0.2">
      <c r="D572" s="1">
        <v>3</v>
      </c>
      <c r="E572" s="72"/>
      <c r="F572" s="321" t="str">
        <f>CONCATENATE($F$497,D572,".")</f>
        <v>2.3.</v>
      </c>
      <c r="G572" s="321"/>
      <c r="H572" s="326" t="s">
        <v>50</v>
      </c>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c r="AH572" s="326"/>
      <c r="AI572" s="326"/>
      <c r="AJ572" s="326"/>
      <c r="AK572" s="326"/>
      <c r="AL572" s="326"/>
      <c r="AM572" s="326"/>
      <c r="AN572" s="326"/>
      <c r="AO572" s="326"/>
      <c r="AP572" s="326"/>
      <c r="AQ572" s="326"/>
    </row>
    <row r="573" spans="4:43" ht="12.75" customHeight="1" x14ac:dyDescent="0.2">
      <c r="E573" s="72"/>
      <c r="F573" s="193" t="s">
        <v>179</v>
      </c>
      <c r="G573" s="193"/>
      <c r="H573" s="193"/>
      <c r="I573" s="193"/>
      <c r="J573" s="193"/>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c r="AQ573" s="193"/>
    </row>
    <row r="574" spans="4:43" x14ac:dyDescent="0.2">
      <c r="E574" s="72"/>
      <c r="F574" s="193"/>
      <c r="G574" s="193"/>
      <c r="H574" s="193"/>
      <c r="I574" s="193"/>
      <c r="J574" s="193"/>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193"/>
      <c r="AL574" s="193"/>
      <c r="AM574" s="193"/>
      <c r="AN574" s="193"/>
      <c r="AO574" s="193"/>
      <c r="AP574" s="193"/>
      <c r="AQ574" s="193"/>
    </row>
    <row r="575" spans="4:43" x14ac:dyDescent="0.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row>
    <row r="576" spans="4:43" x14ac:dyDescent="0.2">
      <c r="E576" s="72"/>
      <c r="F576" s="193" t="s">
        <v>180</v>
      </c>
      <c r="G576" s="193"/>
      <c r="H576" s="193"/>
      <c r="I576" s="193"/>
      <c r="J576" s="193"/>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193"/>
      <c r="AL576" s="193"/>
      <c r="AM576" s="193"/>
      <c r="AN576" s="193"/>
      <c r="AO576" s="193"/>
      <c r="AP576" s="193"/>
      <c r="AQ576" s="193"/>
    </row>
    <row r="577" spans="5:43" x14ac:dyDescent="0.2">
      <c r="E577" s="72"/>
      <c r="F577" s="193"/>
      <c r="G577" s="193"/>
      <c r="H577" s="193"/>
      <c r="I577" s="193"/>
      <c r="J577" s="193"/>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193"/>
      <c r="AK577" s="193"/>
      <c r="AL577" s="193"/>
      <c r="AM577" s="193"/>
      <c r="AN577" s="193"/>
      <c r="AO577" s="193"/>
      <c r="AP577" s="193"/>
      <c r="AQ577" s="193"/>
    </row>
    <row r="578" spans="5:43" x14ac:dyDescent="0.2">
      <c r="E578" s="72"/>
      <c r="F578" s="193"/>
      <c r="G578" s="193"/>
      <c r="H578" s="193"/>
      <c r="I578" s="193"/>
      <c r="J578" s="193"/>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193"/>
      <c r="AL578" s="193"/>
      <c r="AM578" s="193"/>
      <c r="AN578" s="193"/>
      <c r="AO578" s="193"/>
      <c r="AP578" s="193"/>
      <c r="AQ578" s="193"/>
    </row>
    <row r="579" spans="5:43" x14ac:dyDescent="0.2">
      <c r="E579" s="72"/>
      <c r="F579" s="193"/>
      <c r="G579" s="193"/>
      <c r="H579" s="193"/>
      <c r="I579" s="193"/>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93"/>
      <c r="AL579" s="193"/>
      <c r="AM579" s="193"/>
      <c r="AN579" s="193"/>
      <c r="AO579" s="193"/>
      <c r="AP579" s="193"/>
      <c r="AQ579" s="193"/>
    </row>
    <row r="580" spans="5:43" x14ac:dyDescent="0.2">
      <c r="E580" s="72"/>
      <c r="F580" s="193"/>
      <c r="G580" s="193"/>
      <c r="H580" s="193"/>
      <c r="I580" s="193"/>
      <c r="J580" s="193"/>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193"/>
      <c r="AL580" s="193"/>
      <c r="AM580" s="193"/>
      <c r="AN580" s="193"/>
      <c r="AO580" s="193"/>
      <c r="AP580" s="193"/>
      <c r="AQ580" s="193"/>
    </row>
    <row r="581" spans="5:43" x14ac:dyDescent="0.2">
      <c r="E581" s="72"/>
      <c r="F581" s="193"/>
      <c r="G581" s="193"/>
      <c r="H581" s="193"/>
      <c r="I581" s="193"/>
      <c r="J581" s="193"/>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193"/>
      <c r="AL581" s="193"/>
      <c r="AM581" s="193"/>
      <c r="AN581" s="193"/>
      <c r="AO581" s="193"/>
      <c r="AP581" s="193"/>
      <c r="AQ581" s="193"/>
    </row>
    <row r="582" spans="5:43" x14ac:dyDescent="0.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row>
    <row r="583" spans="5:43" ht="12.75" customHeight="1" x14ac:dyDescent="0.2">
      <c r="E583" s="72"/>
      <c r="F583" s="193" t="s">
        <v>181</v>
      </c>
      <c r="G583" s="193"/>
      <c r="H583" s="193"/>
      <c r="I583" s="193"/>
      <c r="J583" s="193"/>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193"/>
      <c r="AL583" s="193"/>
      <c r="AM583" s="193"/>
      <c r="AN583" s="193"/>
      <c r="AO583" s="193"/>
      <c r="AP583" s="193"/>
      <c r="AQ583" s="193"/>
    </row>
    <row r="584" spans="5:43" x14ac:dyDescent="0.2">
      <c r="E584" s="72"/>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row>
    <row r="585" spans="5:43" x14ac:dyDescent="0.2">
      <c r="E585" s="72"/>
      <c r="F585" s="193"/>
      <c r="G585" s="193"/>
      <c r="H585" s="193"/>
      <c r="I585" s="193"/>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93"/>
      <c r="AL585" s="193"/>
      <c r="AM585" s="193"/>
      <c r="AN585" s="193"/>
      <c r="AO585" s="193"/>
      <c r="AP585" s="193"/>
      <c r="AQ585" s="193"/>
    </row>
    <row r="586" spans="5:43" x14ac:dyDescent="0.2">
      <c r="E586" s="72"/>
      <c r="F586" s="193"/>
      <c r="G586" s="193"/>
      <c r="H586" s="193"/>
      <c r="I586" s="193"/>
      <c r="J586" s="193"/>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193"/>
      <c r="AK586" s="193"/>
      <c r="AL586" s="193"/>
      <c r="AM586" s="193"/>
      <c r="AN586" s="193"/>
      <c r="AO586" s="193"/>
      <c r="AP586" s="193"/>
      <c r="AQ586" s="193"/>
    </row>
    <row r="587" spans="5:43" x14ac:dyDescent="0.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row>
    <row r="588" spans="5:43" x14ac:dyDescent="0.2">
      <c r="E588" s="72"/>
      <c r="F588" s="193" t="s">
        <v>182</v>
      </c>
      <c r="G588" s="193"/>
      <c r="H588" s="193"/>
      <c r="I588" s="193"/>
      <c r="J588" s="193"/>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193"/>
      <c r="AK588" s="193"/>
      <c r="AL588" s="193"/>
      <c r="AM588" s="193"/>
      <c r="AN588" s="193"/>
      <c r="AO588" s="193"/>
      <c r="AP588" s="193"/>
      <c r="AQ588" s="193"/>
    </row>
    <row r="589" spans="5:43" x14ac:dyDescent="0.2">
      <c r="E589" s="72"/>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row>
    <row r="590" spans="5:43" x14ac:dyDescent="0.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row>
    <row r="591" spans="5:43" ht="12.75" customHeight="1" x14ac:dyDescent="0.2">
      <c r="E591" s="72"/>
      <c r="F591" s="343" t="s">
        <v>183</v>
      </c>
      <c r="G591" s="343"/>
      <c r="H591" s="343"/>
      <c r="I591" s="343"/>
      <c r="J591" s="343"/>
      <c r="K591" s="343"/>
      <c r="L591" s="343"/>
      <c r="M591" s="343"/>
      <c r="N591" s="343"/>
      <c r="O591" s="343"/>
      <c r="P591" s="343"/>
      <c r="Q591" s="343"/>
      <c r="R591" s="343"/>
      <c r="S591" s="343"/>
      <c r="T591" s="343"/>
      <c r="U591" s="343"/>
      <c r="V591" s="343"/>
      <c r="W591" s="75"/>
      <c r="X591" s="75"/>
      <c r="Y591" s="75"/>
      <c r="Z591" s="75"/>
      <c r="AA591" s="72"/>
      <c r="AB591" s="72"/>
      <c r="AC591" s="343" t="s">
        <v>184</v>
      </c>
      <c r="AD591" s="343"/>
      <c r="AE591" s="343"/>
      <c r="AF591" s="343"/>
      <c r="AG591" s="343"/>
      <c r="AH591" s="343"/>
      <c r="AI591" s="343"/>
      <c r="AJ591" s="343"/>
      <c r="AK591" s="343"/>
      <c r="AL591" s="343"/>
      <c r="AM591" s="343"/>
      <c r="AN591" s="72"/>
      <c r="AO591" s="72"/>
      <c r="AP591" s="72"/>
      <c r="AQ591" s="72"/>
    </row>
    <row r="592" spans="5:43" x14ac:dyDescent="0.2">
      <c r="E592" s="72"/>
      <c r="F592" s="220" t="s">
        <v>185</v>
      </c>
      <c r="G592" s="220"/>
      <c r="H592" s="220"/>
      <c r="I592" s="220"/>
      <c r="J592" s="220"/>
      <c r="K592" s="220"/>
      <c r="L592" s="220"/>
      <c r="M592" s="220"/>
      <c r="N592" s="220"/>
      <c r="O592" s="220"/>
      <c r="P592" s="220"/>
      <c r="Q592" s="220"/>
      <c r="R592" s="220"/>
      <c r="S592" s="220"/>
      <c r="T592" s="220"/>
      <c r="U592" s="220"/>
      <c r="V592" s="220"/>
      <c r="W592" s="75"/>
      <c r="X592" s="75"/>
      <c r="Y592" s="75"/>
      <c r="Z592" s="75"/>
      <c r="AA592" s="72"/>
      <c r="AB592" s="72"/>
      <c r="AC592" s="341" t="s">
        <v>186</v>
      </c>
      <c r="AD592" s="341"/>
      <c r="AE592" s="341"/>
      <c r="AF592" s="341"/>
      <c r="AG592" s="341"/>
      <c r="AH592" s="341"/>
      <c r="AI592" s="341"/>
      <c r="AJ592" s="341"/>
      <c r="AK592" s="341"/>
      <c r="AL592" s="341"/>
      <c r="AM592" s="341"/>
      <c r="AN592" s="72"/>
      <c r="AO592" s="72"/>
      <c r="AP592" s="72"/>
      <c r="AQ592" s="72"/>
    </row>
    <row r="593" spans="5:43" x14ac:dyDescent="0.2">
      <c r="E593" s="72"/>
      <c r="F593" s="220" t="s">
        <v>187</v>
      </c>
      <c r="G593" s="220"/>
      <c r="H593" s="220"/>
      <c r="I593" s="220"/>
      <c r="J593" s="220"/>
      <c r="K593" s="220"/>
      <c r="L593" s="220"/>
      <c r="M593" s="220"/>
      <c r="N593" s="220"/>
      <c r="O593" s="220"/>
      <c r="P593" s="220"/>
      <c r="Q593" s="220"/>
      <c r="R593" s="220"/>
      <c r="S593" s="220"/>
      <c r="T593" s="220"/>
      <c r="U593" s="220"/>
      <c r="V593" s="220"/>
      <c r="W593" s="75"/>
      <c r="X593" s="75"/>
      <c r="Y593" s="75"/>
      <c r="Z593" s="75"/>
      <c r="AA593" s="72"/>
      <c r="AB593" s="72"/>
      <c r="AC593" s="337" t="s">
        <v>188</v>
      </c>
      <c r="AD593" s="337"/>
      <c r="AE593" s="337"/>
      <c r="AF593" s="337"/>
      <c r="AG593" s="337"/>
      <c r="AH593" s="337"/>
      <c r="AI593" s="337"/>
      <c r="AJ593" s="337"/>
      <c r="AK593" s="337"/>
      <c r="AL593" s="337"/>
      <c r="AM593" s="337"/>
      <c r="AN593" s="72"/>
      <c r="AO593" s="72"/>
      <c r="AP593" s="72"/>
      <c r="AQ593" s="72"/>
    </row>
    <row r="594" spans="5:43" x14ac:dyDescent="0.2">
      <c r="E594" s="72"/>
      <c r="F594" s="220" t="s">
        <v>189</v>
      </c>
      <c r="G594" s="220"/>
      <c r="H594" s="220"/>
      <c r="I594" s="220"/>
      <c r="J594" s="220"/>
      <c r="K594" s="220"/>
      <c r="L594" s="220"/>
      <c r="M594" s="220"/>
      <c r="N594" s="220"/>
      <c r="O594" s="220"/>
      <c r="P594" s="220"/>
      <c r="Q594" s="220"/>
      <c r="R594" s="220"/>
      <c r="S594" s="220"/>
      <c r="T594" s="220"/>
      <c r="U594" s="220"/>
      <c r="V594" s="220"/>
      <c r="W594" s="75"/>
      <c r="X594" s="75"/>
      <c r="Y594" s="75"/>
      <c r="Z594" s="75"/>
      <c r="AA594" s="72"/>
      <c r="AB594" s="72"/>
      <c r="AC594" s="337" t="s">
        <v>190</v>
      </c>
      <c r="AD594" s="337"/>
      <c r="AE594" s="337"/>
      <c r="AF594" s="337"/>
      <c r="AG594" s="337"/>
      <c r="AH594" s="337"/>
      <c r="AI594" s="337"/>
      <c r="AJ594" s="337"/>
      <c r="AK594" s="337"/>
      <c r="AL594" s="337"/>
      <c r="AM594" s="337"/>
      <c r="AN594" s="72"/>
      <c r="AO594" s="72"/>
      <c r="AP594" s="72"/>
      <c r="AQ594" s="71"/>
    </row>
    <row r="595" spans="5:43" hidden="1" outlineLevel="1" x14ac:dyDescent="0.2">
      <c r="E595" s="72"/>
      <c r="F595" s="220" t="s">
        <v>191</v>
      </c>
      <c r="G595" s="220"/>
      <c r="H595" s="220"/>
      <c r="I595" s="220"/>
      <c r="J595" s="220"/>
      <c r="K595" s="220"/>
      <c r="L595" s="220"/>
      <c r="M595" s="220"/>
      <c r="N595" s="220"/>
      <c r="O595" s="220"/>
      <c r="P595" s="220"/>
      <c r="Q595" s="220"/>
      <c r="R595" s="220"/>
      <c r="S595" s="220"/>
      <c r="T595" s="220"/>
      <c r="U595" s="220"/>
      <c r="V595" s="220"/>
      <c r="W595" s="75"/>
      <c r="X595" s="75"/>
      <c r="Y595" s="75"/>
      <c r="Z595" s="75"/>
      <c r="AA595" s="72"/>
      <c r="AB595" s="72"/>
      <c r="AC595" s="336" t="s">
        <v>192</v>
      </c>
      <c r="AD595" s="336"/>
      <c r="AE595" s="336"/>
      <c r="AF595" s="336"/>
      <c r="AG595" s="336"/>
      <c r="AH595" s="336"/>
      <c r="AI595" s="336"/>
      <c r="AJ595" s="336"/>
      <c r="AK595" s="336"/>
      <c r="AL595" s="336"/>
      <c r="AM595" s="336"/>
      <c r="AN595" s="76"/>
      <c r="AO595" s="76"/>
      <c r="AP595" s="76"/>
      <c r="AQ595" s="71"/>
    </row>
    <row r="596" spans="5:43" collapsed="1" x14ac:dyDescent="0.2">
      <c r="E596" s="72"/>
      <c r="F596" s="220" t="s">
        <v>193</v>
      </c>
      <c r="G596" s="220"/>
      <c r="H596" s="220"/>
      <c r="I596" s="220"/>
      <c r="J596" s="220"/>
      <c r="K596" s="220"/>
      <c r="L596" s="220"/>
      <c r="M596" s="220"/>
      <c r="N596" s="220"/>
      <c r="O596" s="220"/>
      <c r="P596" s="220"/>
      <c r="Q596" s="220"/>
      <c r="R596" s="220"/>
      <c r="S596" s="220"/>
      <c r="T596" s="220"/>
      <c r="U596" s="220"/>
      <c r="V596" s="220"/>
      <c r="W596" s="75"/>
      <c r="X596" s="75"/>
      <c r="Y596" s="75"/>
      <c r="Z596" s="75"/>
      <c r="AA596" s="72"/>
      <c r="AB596" s="72"/>
      <c r="AC596" s="336" t="s">
        <v>194</v>
      </c>
      <c r="AD596" s="336"/>
      <c r="AE596" s="336"/>
      <c r="AF596" s="336"/>
      <c r="AG596" s="336"/>
      <c r="AH596" s="336"/>
      <c r="AI596" s="336"/>
      <c r="AJ596" s="336"/>
      <c r="AK596" s="336"/>
      <c r="AL596" s="336"/>
      <c r="AM596" s="336"/>
      <c r="AN596" s="76"/>
      <c r="AO596" s="76"/>
      <c r="AP596" s="76"/>
      <c r="AQ596" s="71"/>
    </row>
    <row r="597" spans="5:43" x14ac:dyDescent="0.2">
      <c r="E597" s="72"/>
      <c r="F597" s="220" t="s">
        <v>195</v>
      </c>
      <c r="G597" s="220"/>
      <c r="H597" s="220"/>
      <c r="I597" s="220"/>
      <c r="J597" s="220"/>
      <c r="K597" s="220"/>
      <c r="L597" s="220"/>
      <c r="M597" s="220"/>
      <c r="N597" s="220"/>
      <c r="O597" s="220"/>
      <c r="P597" s="220"/>
      <c r="Q597" s="220"/>
      <c r="R597" s="220"/>
      <c r="S597" s="220"/>
      <c r="T597" s="220"/>
      <c r="U597" s="220"/>
      <c r="V597" s="220"/>
      <c r="W597" s="75"/>
      <c r="X597" s="75"/>
      <c r="Y597" s="75"/>
      <c r="Z597" s="75"/>
      <c r="AA597" s="72"/>
      <c r="AB597" s="72"/>
      <c r="AC597" s="336" t="s">
        <v>196</v>
      </c>
      <c r="AD597" s="336"/>
      <c r="AE597" s="336"/>
      <c r="AF597" s="336"/>
      <c r="AG597" s="336"/>
      <c r="AH597" s="336"/>
      <c r="AI597" s="336"/>
      <c r="AJ597" s="336"/>
      <c r="AK597" s="336"/>
      <c r="AL597" s="336"/>
      <c r="AM597" s="336"/>
      <c r="AN597" s="76"/>
      <c r="AO597" s="76"/>
      <c r="AP597" s="76"/>
      <c r="AQ597" s="71"/>
    </row>
    <row r="598" spans="5:43" ht="12.75" customHeight="1" x14ac:dyDescent="0.2">
      <c r="E598" s="72"/>
      <c r="F598" s="199" t="s">
        <v>197</v>
      </c>
      <c r="G598" s="199"/>
      <c r="H598" s="199"/>
      <c r="I598" s="199"/>
      <c r="J598" s="199"/>
      <c r="K598" s="199"/>
      <c r="L598" s="199"/>
      <c r="M598" s="199"/>
      <c r="N598" s="199"/>
      <c r="O598" s="199"/>
      <c r="P598" s="199"/>
      <c r="Q598" s="199"/>
      <c r="R598" s="199"/>
      <c r="S598" s="199"/>
      <c r="T598" s="199"/>
      <c r="U598" s="199"/>
      <c r="V598" s="199"/>
      <c r="W598" s="72"/>
      <c r="X598" s="72"/>
      <c r="Y598" s="72"/>
      <c r="Z598" s="72"/>
      <c r="AA598" s="72"/>
      <c r="AB598" s="72"/>
      <c r="AC598" s="336" t="s">
        <v>186</v>
      </c>
      <c r="AD598" s="336"/>
      <c r="AE598" s="336"/>
      <c r="AF598" s="336"/>
      <c r="AG598" s="336"/>
      <c r="AH598" s="336"/>
      <c r="AI598" s="336"/>
      <c r="AJ598" s="336"/>
      <c r="AK598" s="336"/>
      <c r="AL598" s="336"/>
      <c r="AM598" s="336"/>
      <c r="AN598" s="72"/>
      <c r="AO598" s="72"/>
      <c r="AP598" s="72"/>
      <c r="AQ598" s="72"/>
    </row>
    <row r="599" spans="5:43" x14ac:dyDescent="0.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6"/>
      <c r="AD599" s="76"/>
      <c r="AE599" s="76"/>
      <c r="AF599" s="76"/>
      <c r="AG599" s="76"/>
      <c r="AH599" s="76"/>
      <c r="AI599" s="76"/>
      <c r="AJ599" s="76"/>
      <c r="AK599" s="76"/>
      <c r="AL599" s="76"/>
      <c r="AM599" s="76"/>
      <c r="AN599" s="72"/>
      <c r="AO599" s="72"/>
      <c r="AP599" s="72"/>
      <c r="AQ599" s="72"/>
    </row>
    <row r="600" spans="5:43" x14ac:dyDescent="0.2">
      <c r="E600" s="72"/>
      <c r="F600" s="193" t="s">
        <v>198</v>
      </c>
      <c r="G600" s="193"/>
      <c r="H600" s="193"/>
      <c r="I600" s="193"/>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93"/>
      <c r="AL600" s="193"/>
      <c r="AM600" s="193"/>
      <c r="AN600" s="193"/>
      <c r="AO600" s="193"/>
      <c r="AP600" s="193"/>
      <c r="AQ600" s="193"/>
    </row>
    <row r="601" spans="5:43" x14ac:dyDescent="0.2">
      <c r="E601" s="72"/>
      <c r="F601" s="193"/>
      <c r="G601" s="193"/>
      <c r="H601" s="193"/>
      <c r="I601" s="193"/>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193"/>
      <c r="AK601" s="193"/>
      <c r="AL601" s="193"/>
      <c r="AM601" s="193"/>
      <c r="AN601" s="193"/>
      <c r="AO601" s="193"/>
      <c r="AP601" s="193"/>
      <c r="AQ601" s="193"/>
    </row>
    <row r="602" spans="5:43" x14ac:dyDescent="0.2">
      <c r="E602" s="72"/>
      <c r="F602" s="193"/>
      <c r="G602" s="193"/>
      <c r="H602" s="193"/>
      <c r="I602" s="193"/>
      <c r="J602" s="193"/>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193"/>
      <c r="AG602" s="193"/>
      <c r="AH602" s="193"/>
      <c r="AI602" s="193"/>
      <c r="AJ602" s="193"/>
      <c r="AK602" s="193"/>
      <c r="AL602" s="193"/>
      <c r="AM602" s="193"/>
      <c r="AN602" s="193"/>
      <c r="AO602" s="193"/>
      <c r="AP602" s="193"/>
      <c r="AQ602" s="193"/>
    </row>
    <row r="603" spans="5:43" x14ac:dyDescent="0.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row>
    <row r="604" spans="5:43" ht="12.75" customHeight="1" x14ac:dyDescent="0.2">
      <c r="E604" s="72"/>
      <c r="F604" s="193" t="s">
        <v>199</v>
      </c>
      <c r="G604" s="193"/>
      <c r="H604" s="193"/>
      <c r="I604" s="193"/>
      <c r="J604" s="193"/>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193"/>
      <c r="AG604" s="193"/>
      <c r="AH604" s="193"/>
      <c r="AI604" s="193"/>
      <c r="AJ604" s="193"/>
      <c r="AK604" s="193"/>
      <c r="AL604" s="193"/>
      <c r="AM604" s="193"/>
      <c r="AN604" s="193"/>
      <c r="AO604" s="193"/>
      <c r="AP604" s="193"/>
      <c r="AQ604" s="193"/>
    </row>
    <row r="605" spans="5:43" x14ac:dyDescent="0.2">
      <c r="E605" s="72"/>
      <c r="F605" s="193"/>
      <c r="G605" s="193"/>
      <c r="H605" s="193"/>
      <c r="I605" s="193"/>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193"/>
      <c r="AL605" s="193"/>
      <c r="AM605" s="193"/>
      <c r="AN605" s="193"/>
      <c r="AO605" s="193"/>
      <c r="AP605" s="193"/>
      <c r="AQ605" s="193"/>
    </row>
    <row r="606" spans="5:43" ht="12.75" customHeight="1" x14ac:dyDescent="0.2">
      <c r="E606" s="72"/>
      <c r="F606" s="193" t="s">
        <v>200</v>
      </c>
      <c r="G606" s="193"/>
      <c r="H606" s="193"/>
      <c r="I606" s="193"/>
      <c r="J606" s="193"/>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3"/>
      <c r="AM606" s="193"/>
      <c r="AN606" s="193"/>
      <c r="AO606" s="193"/>
      <c r="AP606" s="193"/>
      <c r="AQ606" s="193"/>
    </row>
    <row r="607" spans="5:43" x14ac:dyDescent="0.2">
      <c r="E607" s="72"/>
      <c r="F607" s="193"/>
      <c r="G607" s="193"/>
      <c r="H607" s="193"/>
      <c r="I607" s="193"/>
      <c r="J607" s="193"/>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193"/>
      <c r="AG607" s="193"/>
      <c r="AH607" s="193"/>
      <c r="AI607" s="193"/>
      <c r="AJ607" s="193"/>
      <c r="AK607" s="193"/>
      <c r="AL607" s="193"/>
      <c r="AM607" s="193"/>
      <c r="AN607" s="193"/>
      <c r="AO607" s="193"/>
      <c r="AP607" s="193"/>
      <c r="AQ607" s="193"/>
    </row>
    <row r="608" spans="5:43" x14ac:dyDescent="0.2">
      <c r="E608" s="72"/>
      <c r="F608" s="193"/>
      <c r="G608" s="193"/>
      <c r="H608" s="193"/>
      <c r="I608" s="193"/>
      <c r="J608" s="193"/>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193"/>
      <c r="AK608" s="193"/>
      <c r="AL608" s="193"/>
      <c r="AM608" s="193"/>
      <c r="AN608" s="193"/>
      <c r="AO608" s="193"/>
      <c r="AP608" s="193"/>
      <c r="AQ608" s="193"/>
    </row>
    <row r="609" spans="5:43" x14ac:dyDescent="0.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row>
    <row r="610" spans="5:43" x14ac:dyDescent="0.2">
      <c r="E610" s="72"/>
      <c r="F610" s="193" t="s">
        <v>201</v>
      </c>
      <c r="G610" s="193"/>
      <c r="H610" s="193"/>
      <c r="I610" s="193"/>
      <c r="J610" s="193"/>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193"/>
      <c r="AG610" s="193"/>
      <c r="AH610" s="193"/>
      <c r="AI610" s="193"/>
      <c r="AJ610" s="193"/>
      <c r="AK610" s="193"/>
      <c r="AL610" s="193"/>
      <c r="AM610" s="193"/>
      <c r="AN610" s="193"/>
      <c r="AO610" s="193"/>
      <c r="AP610" s="193"/>
      <c r="AQ610" s="193"/>
    </row>
    <row r="611" spans="5:43" x14ac:dyDescent="0.2">
      <c r="E611" s="72"/>
      <c r="F611" s="193"/>
      <c r="G611" s="193"/>
      <c r="H611" s="193"/>
      <c r="I611" s="193"/>
      <c r="J611" s="193"/>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193"/>
      <c r="AK611" s="193"/>
      <c r="AL611" s="193"/>
      <c r="AM611" s="193"/>
      <c r="AN611" s="193"/>
      <c r="AO611" s="193"/>
      <c r="AP611" s="193"/>
      <c r="AQ611" s="193"/>
    </row>
    <row r="613" spans="5:43" x14ac:dyDescent="0.2">
      <c r="F613" s="193" t="s">
        <v>202</v>
      </c>
      <c r="G613" s="193"/>
      <c r="H613" s="193"/>
      <c r="I613" s="193"/>
      <c r="J613" s="193"/>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193"/>
      <c r="AG613" s="193"/>
      <c r="AH613" s="193"/>
      <c r="AI613" s="193"/>
      <c r="AJ613" s="193"/>
      <c r="AK613" s="193"/>
      <c r="AL613" s="193"/>
      <c r="AM613" s="193"/>
      <c r="AN613" s="193"/>
      <c r="AO613" s="193"/>
      <c r="AP613" s="193"/>
      <c r="AQ613" s="193"/>
    </row>
    <row r="614" spans="5:43" x14ac:dyDescent="0.2">
      <c r="F614" s="193"/>
      <c r="G614" s="193"/>
      <c r="H614" s="193"/>
      <c r="I614" s="193"/>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93"/>
      <c r="AL614" s="193"/>
      <c r="AM614" s="193"/>
      <c r="AN614" s="193"/>
      <c r="AO614" s="193"/>
      <c r="AP614" s="193"/>
      <c r="AQ614" s="193"/>
    </row>
    <row r="615" spans="5:43" x14ac:dyDescent="0.2">
      <c r="F615" s="193"/>
      <c r="G615" s="193"/>
      <c r="H615" s="193"/>
      <c r="I615" s="193"/>
      <c r="J615" s="193"/>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193"/>
      <c r="AG615" s="193"/>
      <c r="AH615" s="193"/>
      <c r="AI615" s="193"/>
      <c r="AJ615" s="193"/>
      <c r="AK615" s="193"/>
      <c r="AL615" s="193"/>
      <c r="AM615" s="193"/>
      <c r="AN615" s="193"/>
      <c r="AO615" s="193"/>
      <c r="AP615" s="193"/>
      <c r="AQ615" s="193"/>
    </row>
    <row r="616" spans="5:43" x14ac:dyDescent="0.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row>
    <row r="617" spans="5:43" x14ac:dyDescent="0.2">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2" t="s">
        <v>28</v>
      </c>
      <c r="AN617" s="207">
        <f>AN539+1</f>
        <v>9</v>
      </c>
      <c r="AO617" s="207"/>
      <c r="AP617" s="12" t="s">
        <v>28</v>
      </c>
      <c r="AQ617" s="13"/>
    </row>
    <row r="618" spans="5:43" x14ac:dyDescent="0.2">
      <c r="E618" s="217" t="str">
        <f>UPPER($Y$28)</f>
        <v>ПТ ЛОМБАРД "МЕРКУРІЙ"</v>
      </c>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c r="AQ618" s="217"/>
    </row>
    <row r="619" spans="5:43" x14ac:dyDescent="0.2">
      <c r="E619" s="225" t="s">
        <v>150</v>
      </c>
      <c r="F619" s="225"/>
      <c r="G619" s="225"/>
      <c r="H619" s="225"/>
      <c r="I619" s="225"/>
      <c r="J619" s="225"/>
      <c r="K619" s="225"/>
      <c r="L619" s="225"/>
      <c r="M619" s="225"/>
      <c r="N619" s="225"/>
      <c r="O619" s="225"/>
      <c r="P619" s="225"/>
      <c r="Q619" s="225"/>
      <c r="R619" s="225"/>
      <c r="S619" s="225"/>
      <c r="T619" s="225"/>
      <c r="U619" s="225"/>
      <c r="V619" s="225"/>
      <c r="W619" s="225"/>
      <c r="X619" s="225"/>
      <c r="Y619" s="225"/>
      <c r="Z619" s="225"/>
      <c r="AA619" s="225"/>
      <c r="AB619" s="225"/>
      <c r="AC619" s="225"/>
      <c r="AD619" s="225"/>
      <c r="AE619" s="225"/>
      <c r="AF619" s="225"/>
      <c r="AG619" s="225"/>
      <c r="AH619" s="225"/>
      <c r="AI619" s="225"/>
      <c r="AJ619" s="225"/>
      <c r="AK619" s="225"/>
      <c r="AL619" s="225"/>
      <c r="AM619" s="225"/>
      <c r="AN619" s="225"/>
      <c r="AO619" s="225"/>
      <c r="AP619" s="225"/>
      <c r="AQ619" s="225"/>
    </row>
    <row r="620" spans="5:43" x14ac:dyDescent="0.2">
      <c r="E620" s="225" t="str">
        <f>$E$279</f>
        <v>ЗА РІК, ЩО ЗАКІНЧИВСЯ 31 ГРУДНЯ 2017 РОКУ</v>
      </c>
      <c r="F620" s="225"/>
      <c r="G620" s="225"/>
      <c r="H620" s="225"/>
      <c r="I620" s="225"/>
      <c r="J620" s="225"/>
      <c r="K620" s="225"/>
      <c r="L620" s="225"/>
      <c r="M620" s="225"/>
      <c r="N620" s="225"/>
      <c r="O620" s="225"/>
      <c r="P620" s="225"/>
      <c r="Q620" s="225"/>
      <c r="R620" s="225"/>
      <c r="S620" s="225"/>
      <c r="T620" s="225"/>
      <c r="U620" s="225"/>
      <c r="V620" s="225"/>
      <c r="W620" s="225"/>
      <c r="X620" s="225"/>
      <c r="Y620" s="225"/>
      <c r="Z620" s="225"/>
      <c r="AA620" s="225"/>
      <c r="AB620" s="225"/>
      <c r="AC620" s="225"/>
      <c r="AD620" s="225"/>
      <c r="AE620" s="225"/>
      <c r="AF620" s="225"/>
      <c r="AG620" s="225"/>
      <c r="AH620" s="225"/>
      <c r="AI620" s="225"/>
      <c r="AJ620" s="225"/>
      <c r="AK620" s="225"/>
      <c r="AL620" s="225"/>
      <c r="AM620" s="225"/>
      <c r="AN620" s="225"/>
      <c r="AO620" s="225"/>
      <c r="AP620" s="225"/>
      <c r="AQ620" s="225"/>
    </row>
    <row r="621" spans="5:43" x14ac:dyDescent="0.2">
      <c r="E621" s="227" t="str">
        <f>$E$210</f>
        <v>(в тисячах гривень, якщо не вказано інше)</v>
      </c>
      <c r="F621" s="227"/>
      <c r="G621" s="227"/>
      <c r="H621" s="227"/>
      <c r="I621" s="227"/>
      <c r="J621" s="227"/>
      <c r="K621" s="227"/>
      <c r="L621" s="227"/>
      <c r="M621" s="227"/>
      <c r="N621" s="227"/>
      <c r="O621" s="227"/>
      <c r="P621" s="227"/>
      <c r="Q621" s="227"/>
      <c r="R621" s="227"/>
      <c r="S621" s="227"/>
      <c r="T621" s="227"/>
      <c r="U621" s="227"/>
      <c r="V621" s="227"/>
      <c r="W621" s="227"/>
      <c r="X621" s="227"/>
      <c r="Y621" s="227"/>
      <c r="Z621" s="227"/>
      <c r="AA621" s="227"/>
      <c r="AB621" s="227"/>
      <c r="AC621" s="227"/>
      <c r="AD621" s="227"/>
      <c r="AE621" s="227"/>
      <c r="AF621" s="227"/>
      <c r="AG621" s="227"/>
      <c r="AH621" s="227"/>
      <c r="AI621" s="227"/>
      <c r="AJ621" s="227"/>
      <c r="AK621" s="227"/>
      <c r="AL621" s="227"/>
      <c r="AM621" s="227"/>
      <c r="AN621" s="227"/>
      <c r="AO621" s="227"/>
      <c r="AP621" s="227"/>
      <c r="AQ621" s="227"/>
    </row>
    <row r="622" spans="5:43" x14ac:dyDescent="0.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row>
    <row r="623" spans="5:43" ht="12.75" customHeight="1" x14ac:dyDescent="0.2">
      <c r="E623" s="72"/>
      <c r="F623" s="321" t="str">
        <f>$F$497</f>
        <v>2.</v>
      </c>
      <c r="G623" s="321"/>
      <c r="H623" s="326" t="str">
        <f>$H$497&amp;" (ПРОДОВЖЕННЯ)"</f>
        <v>ОСНОВНІ ПОЛОЖЕННЯ ОБЛІКОВОЇ ПОЛІТИКИ (ПРОДОВЖЕННЯ)</v>
      </c>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c r="AH623" s="326"/>
      <c r="AI623" s="326"/>
      <c r="AJ623" s="326"/>
      <c r="AK623" s="326"/>
      <c r="AL623" s="326"/>
      <c r="AM623" s="326"/>
      <c r="AN623" s="326"/>
      <c r="AO623" s="326"/>
      <c r="AP623" s="326"/>
      <c r="AQ623" s="326"/>
    </row>
    <row r="624" spans="5:43" x14ac:dyDescent="0.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row>
    <row r="625" spans="4:43" ht="12.75" customHeight="1" x14ac:dyDescent="0.2">
      <c r="D625" s="1">
        <v>4</v>
      </c>
      <c r="E625" s="72"/>
      <c r="F625" s="321" t="str">
        <f>CONCATENATE($F$497,D625,".")</f>
        <v>2.4.</v>
      </c>
      <c r="G625" s="321"/>
      <c r="H625" s="326" t="s">
        <v>203</v>
      </c>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c r="AH625" s="326"/>
      <c r="AI625" s="326"/>
      <c r="AJ625" s="326"/>
      <c r="AK625" s="326"/>
      <c r="AL625" s="326"/>
      <c r="AM625" s="326"/>
      <c r="AN625" s="326"/>
      <c r="AO625" s="326"/>
      <c r="AP625" s="326"/>
      <c r="AQ625" s="326"/>
    </row>
    <row r="626" spans="4:43" ht="12.75" customHeight="1" x14ac:dyDescent="0.2">
      <c r="E626" s="72"/>
      <c r="F626" s="193" t="s">
        <v>204</v>
      </c>
      <c r="G626" s="193"/>
      <c r="H626" s="193"/>
      <c r="I626" s="193"/>
      <c r="J626" s="193"/>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193"/>
      <c r="AG626" s="193"/>
      <c r="AH626" s="193"/>
      <c r="AI626" s="193"/>
      <c r="AJ626" s="193"/>
      <c r="AK626" s="193"/>
      <c r="AL626" s="193"/>
      <c r="AM626" s="193"/>
      <c r="AN626" s="193"/>
      <c r="AO626" s="193"/>
      <c r="AP626" s="193"/>
      <c r="AQ626" s="193"/>
    </row>
    <row r="627" spans="4:43" x14ac:dyDescent="0.2">
      <c r="E627" s="72"/>
      <c r="F627" s="193"/>
      <c r="G627" s="193"/>
      <c r="H627" s="193"/>
      <c r="I627" s="193"/>
      <c r="J627" s="193"/>
      <c r="K627" s="193"/>
      <c r="L627" s="193"/>
      <c r="M627" s="193"/>
      <c r="N627" s="193"/>
      <c r="O627" s="193"/>
      <c r="P627" s="193"/>
      <c r="Q627" s="193"/>
      <c r="R627" s="193"/>
      <c r="S627" s="193"/>
      <c r="T627" s="193"/>
      <c r="U627" s="193"/>
      <c r="V627" s="193"/>
      <c r="W627" s="193"/>
      <c r="X627" s="193"/>
      <c r="Y627" s="193"/>
      <c r="Z627" s="193"/>
      <c r="AA627" s="193"/>
      <c r="AB627" s="193"/>
      <c r="AC627" s="193"/>
      <c r="AD627" s="193"/>
      <c r="AE627" s="193"/>
      <c r="AF627" s="193"/>
      <c r="AG627" s="193"/>
      <c r="AH627" s="193"/>
      <c r="AI627" s="193"/>
      <c r="AJ627" s="193"/>
      <c r="AK627" s="193"/>
      <c r="AL627" s="193"/>
      <c r="AM627" s="193"/>
      <c r="AN627" s="193"/>
      <c r="AO627" s="193"/>
      <c r="AP627" s="193"/>
      <c r="AQ627" s="193"/>
    </row>
    <row r="628" spans="4:43" x14ac:dyDescent="0.2">
      <c r="E628" s="72"/>
      <c r="F628" s="193"/>
      <c r="G628" s="193"/>
      <c r="H628" s="193"/>
      <c r="I628" s="193"/>
      <c r="J628" s="193"/>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193"/>
      <c r="AG628" s="193"/>
      <c r="AH628" s="193"/>
      <c r="AI628" s="193"/>
      <c r="AJ628" s="193"/>
      <c r="AK628" s="193"/>
      <c r="AL628" s="193"/>
      <c r="AM628" s="193"/>
      <c r="AN628" s="193"/>
      <c r="AO628" s="193"/>
      <c r="AP628" s="193"/>
      <c r="AQ628" s="193"/>
    </row>
    <row r="629" spans="4:43" x14ac:dyDescent="0.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row>
    <row r="630" spans="4:43" ht="12.75" customHeight="1" x14ac:dyDescent="0.2">
      <c r="E630" s="72"/>
      <c r="F630" s="193" t="s">
        <v>205</v>
      </c>
      <c r="G630" s="193"/>
      <c r="H630" s="193"/>
      <c r="I630" s="193"/>
      <c r="J630" s="193"/>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193"/>
      <c r="AK630" s="193"/>
      <c r="AL630" s="193"/>
      <c r="AM630" s="193"/>
      <c r="AN630" s="193"/>
      <c r="AO630" s="193"/>
      <c r="AP630" s="193"/>
      <c r="AQ630" s="193"/>
    </row>
    <row r="631" spans="4:43" x14ac:dyDescent="0.2">
      <c r="E631" s="72"/>
      <c r="F631" s="193"/>
      <c r="G631" s="193"/>
      <c r="H631" s="193"/>
      <c r="I631" s="193"/>
      <c r="J631" s="193"/>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193"/>
      <c r="AG631" s="193"/>
      <c r="AH631" s="193"/>
      <c r="AI631" s="193"/>
      <c r="AJ631" s="193"/>
      <c r="AK631" s="193"/>
      <c r="AL631" s="193"/>
      <c r="AM631" s="193"/>
      <c r="AN631" s="193"/>
      <c r="AO631" s="193"/>
      <c r="AP631" s="193"/>
      <c r="AQ631" s="193"/>
    </row>
    <row r="632" spans="4:43" x14ac:dyDescent="0.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row>
    <row r="633" spans="4:43" ht="12.75" customHeight="1" x14ac:dyDescent="0.2">
      <c r="E633" s="72"/>
      <c r="F633" s="193" t="s">
        <v>206</v>
      </c>
      <c r="G633" s="193"/>
      <c r="H633" s="193"/>
      <c r="I633" s="193"/>
      <c r="J633" s="193"/>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193"/>
      <c r="AK633" s="193"/>
      <c r="AL633" s="193"/>
      <c r="AM633" s="193"/>
      <c r="AN633" s="193"/>
      <c r="AO633" s="193"/>
      <c r="AP633" s="193"/>
      <c r="AQ633" s="193"/>
    </row>
    <row r="634" spans="4:43" x14ac:dyDescent="0.2">
      <c r="E634" s="72"/>
      <c r="F634" s="193"/>
      <c r="G634" s="193"/>
      <c r="H634" s="193"/>
      <c r="I634" s="193"/>
      <c r="J634" s="193"/>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193"/>
      <c r="AG634" s="193"/>
      <c r="AH634" s="193"/>
      <c r="AI634" s="193"/>
      <c r="AJ634" s="193"/>
      <c r="AK634" s="193"/>
      <c r="AL634" s="193"/>
      <c r="AM634" s="193"/>
      <c r="AN634" s="193"/>
      <c r="AO634" s="193"/>
      <c r="AP634" s="193"/>
      <c r="AQ634" s="193"/>
    </row>
    <row r="635" spans="4:43" x14ac:dyDescent="0.2">
      <c r="E635" s="72"/>
      <c r="F635" s="193"/>
      <c r="G635" s="193"/>
      <c r="H635" s="193"/>
      <c r="I635" s="193"/>
      <c r="J635" s="193"/>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193"/>
      <c r="AK635" s="193"/>
      <c r="AL635" s="193"/>
      <c r="AM635" s="193"/>
      <c r="AN635" s="193"/>
      <c r="AO635" s="193"/>
      <c r="AP635" s="193"/>
      <c r="AQ635" s="193"/>
    </row>
    <row r="636" spans="4:43" ht="5.25" customHeight="1" x14ac:dyDescent="0.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row>
    <row r="637" spans="4:43" ht="12.75" customHeight="1" x14ac:dyDescent="0.2">
      <c r="D637" s="1">
        <v>5</v>
      </c>
      <c r="E637" s="72"/>
      <c r="F637" s="321" t="str">
        <f>CONCATENATE($F$497,D637,".")</f>
        <v>2.5.</v>
      </c>
      <c r="G637" s="321"/>
      <c r="H637" s="326" t="s">
        <v>207</v>
      </c>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c r="AH637" s="326"/>
      <c r="AI637" s="326"/>
      <c r="AJ637" s="326"/>
      <c r="AK637" s="326"/>
      <c r="AL637" s="326"/>
      <c r="AM637" s="326"/>
      <c r="AN637" s="326"/>
      <c r="AO637" s="326"/>
      <c r="AP637" s="326"/>
      <c r="AQ637" s="326"/>
    </row>
    <row r="638" spans="4:43" ht="12.75" customHeight="1" x14ac:dyDescent="0.2">
      <c r="E638" s="72"/>
      <c r="F638" s="193" t="s">
        <v>208</v>
      </c>
      <c r="G638" s="193"/>
      <c r="H638" s="193"/>
      <c r="I638" s="193"/>
      <c r="J638" s="193"/>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193"/>
      <c r="AG638" s="193"/>
      <c r="AH638" s="193"/>
      <c r="AI638" s="193"/>
      <c r="AJ638" s="193"/>
      <c r="AK638" s="193"/>
      <c r="AL638" s="193"/>
      <c r="AM638" s="193"/>
      <c r="AN638" s="193"/>
      <c r="AO638" s="193"/>
      <c r="AP638" s="193"/>
      <c r="AQ638" s="193"/>
    </row>
    <row r="639" spans="4:43" x14ac:dyDescent="0.2">
      <c r="E639" s="72"/>
      <c r="F639" s="193"/>
      <c r="G639" s="193"/>
      <c r="H639" s="193"/>
      <c r="I639" s="193"/>
      <c r="J639" s="193"/>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193"/>
      <c r="AG639" s="193"/>
      <c r="AH639" s="193"/>
      <c r="AI639" s="193"/>
      <c r="AJ639" s="193"/>
      <c r="AK639" s="193"/>
      <c r="AL639" s="193"/>
      <c r="AM639" s="193"/>
      <c r="AN639" s="193"/>
      <c r="AO639" s="193"/>
      <c r="AP639" s="193"/>
      <c r="AQ639" s="193"/>
    </row>
    <row r="640" spans="4:43" x14ac:dyDescent="0.2">
      <c r="E640" s="72"/>
      <c r="F640" s="193"/>
      <c r="G640" s="193"/>
      <c r="H640" s="193"/>
      <c r="I640" s="193"/>
      <c r="J640" s="193"/>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193"/>
      <c r="AG640" s="193"/>
      <c r="AH640" s="193"/>
      <c r="AI640" s="193"/>
      <c r="AJ640" s="193"/>
      <c r="AK640" s="193"/>
      <c r="AL640" s="193"/>
      <c r="AM640" s="193"/>
      <c r="AN640" s="193"/>
      <c r="AO640" s="193"/>
      <c r="AP640" s="193"/>
      <c r="AQ640" s="193"/>
    </row>
    <row r="641" spans="5:43" x14ac:dyDescent="0.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row>
    <row r="642" spans="5:43" ht="12.75" customHeight="1" x14ac:dyDescent="0.2">
      <c r="E642" s="72"/>
      <c r="F642" s="193" t="s">
        <v>209</v>
      </c>
      <c r="G642" s="193"/>
      <c r="H642" s="193"/>
      <c r="I642" s="193"/>
      <c r="J642" s="193"/>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193"/>
      <c r="AG642" s="193"/>
      <c r="AH642" s="193"/>
      <c r="AI642" s="193"/>
      <c r="AJ642" s="193"/>
      <c r="AK642" s="193"/>
      <c r="AL642" s="193"/>
      <c r="AM642" s="193"/>
      <c r="AN642" s="193"/>
      <c r="AO642" s="193"/>
      <c r="AP642" s="193"/>
      <c r="AQ642" s="193"/>
    </row>
    <row r="643" spans="5:43" x14ac:dyDescent="0.2">
      <c r="E643" s="72"/>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row>
    <row r="644" spans="5:43" x14ac:dyDescent="0.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row>
    <row r="645" spans="5:43" ht="12.75" customHeight="1" x14ac:dyDescent="0.2">
      <c r="E645" s="72"/>
      <c r="F645" s="193" t="s">
        <v>210</v>
      </c>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row>
    <row r="646" spans="5:43" x14ac:dyDescent="0.2">
      <c r="E646" s="72"/>
      <c r="F646" s="193"/>
      <c r="G646" s="193"/>
      <c r="H646" s="193"/>
      <c r="I646" s="193"/>
      <c r="J646" s="193"/>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193"/>
      <c r="AG646" s="193"/>
      <c r="AH646" s="193"/>
      <c r="AI646" s="193"/>
      <c r="AJ646" s="193"/>
      <c r="AK646" s="193"/>
      <c r="AL646" s="193"/>
      <c r="AM646" s="193"/>
      <c r="AN646" s="193"/>
      <c r="AO646" s="193"/>
      <c r="AP646" s="193"/>
      <c r="AQ646" s="193"/>
    </row>
    <row r="647" spans="5:43" x14ac:dyDescent="0.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row>
    <row r="648" spans="5:43" ht="12.75" customHeight="1" x14ac:dyDescent="0.2">
      <c r="E648" s="72"/>
      <c r="F648" s="193" t="s">
        <v>211</v>
      </c>
      <c r="G648" s="193"/>
      <c r="H648" s="193"/>
      <c r="I648" s="193"/>
      <c r="J648" s="193"/>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193"/>
      <c r="AG648" s="193"/>
      <c r="AH648" s="193"/>
      <c r="AI648" s="193"/>
      <c r="AJ648" s="193"/>
      <c r="AK648" s="193"/>
      <c r="AL648" s="193"/>
      <c r="AM648" s="193"/>
      <c r="AN648" s="193"/>
      <c r="AO648" s="193"/>
      <c r="AP648" s="193"/>
      <c r="AQ648" s="193"/>
    </row>
    <row r="649" spans="5:43" x14ac:dyDescent="0.2">
      <c r="E649" s="72"/>
      <c r="F649" s="193"/>
      <c r="G649" s="193"/>
      <c r="H649" s="193"/>
      <c r="I649" s="193"/>
      <c r="J649" s="193"/>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193"/>
      <c r="AG649" s="193"/>
      <c r="AH649" s="193"/>
      <c r="AI649" s="193"/>
      <c r="AJ649" s="193"/>
      <c r="AK649" s="193"/>
      <c r="AL649" s="193"/>
      <c r="AM649" s="193"/>
      <c r="AN649" s="193"/>
      <c r="AO649" s="193"/>
      <c r="AP649" s="193"/>
      <c r="AQ649" s="193"/>
    </row>
    <row r="650" spans="5:43" x14ac:dyDescent="0.2">
      <c r="E650" s="72"/>
      <c r="F650" s="193"/>
      <c r="G650" s="193"/>
      <c r="H650" s="193"/>
      <c r="I650" s="193"/>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193"/>
      <c r="AK650" s="193"/>
      <c r="AL650" s="193"/>
      <c r="AM650" s="193"/>
      <c r="AN650" s="193"/>
      <c r="AO650" s="193"/>
      <c r="AP650" s="193"/>
      <c r="AQ650" s="193"/>
    </row>
    <row r="651" spans="5:43" x14ac:dyDescent="0.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row>
    <row r="652" spans="5:43" ht="12.75" customHeight="1" x14ac:dyDescent="0.2">
      <c r="E652" s="72"/>
      <c r="F652" s="193" t="s">
        <v>212</v>
      </c>
      <c r="G652" s="193"/>
      <c r="H652" s="193"/>
      <c r="I652" s="193"/>
      <c r="J652" s="193"/>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193"/>
      <c r="AG652" s="193"/>
      <c r="AH652" s="193"/>
      <c r="AI652" s="193"/>
      <c r="AJ652" s="193"/>
      <c r="AK652" s="193"/>
      <c r="AL652" s="193"/>
      <c r="AM652" s="193"/>
      <c r="AN652" s="193"/>
      <c r="AO652" s="193"/>
      <c r="AP652" s="193"/>
      <c r="AQ652" s="193"/>
    </row>
    <row r="653" spans="5:43" x14ac:dyDescent="0.2">
      <c r="E653" s="72"/>
      <c r="F653" s="193"/>
      <c r="G653" s="193"/>
      <c r="H653" s="193"/>
      <c r="I653" s="193"/>
      <c r="J653" s="193"/>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193"/>
      <c r="AK653" s="193"/>
      <c r="AL653" s="193"/>
      <c r="AM653" s="193"/>
      <c r="AN653" s="193"/>
      <c r="AO653" s="193"/>
      <c r="AP653" s="193"/>
      <c r="AQ653" s="193"/>
    </row>
    <row r="654" spans="5:43" x14ac:dyDescent="0.2">
      <c r="E654" s="72"/>
      <c r="F654" s="193"/>
      <c r="G654" s="193"/>
      <c r="H654" s="193"/>
      <c r="I654" s="193"/>
      <c r="J654" s="193"/>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193"/>
      <c r="AK654" s="193"/>
      <c r="AL654" s="193"/>
      <c r="AM654" s="193"/>
      <c r="AN654" s="193"/>
      <c r="AO654" s="193"/>
      <c r="AP654" s="193"/>
      <c r="AQ654" s="193"/>
    </row>
    <row r="655" spans="5:43" x14ac:dyDescent="0.2">
      <c r="E655" s="72"/>
      <c r="F655" s="193"/>
      <c r="G655" s="193"/>
      <c r="H655" s="193"/>
      <c r="I655" s="193"/>
      <c r="J655" s="193"/>
      <c r="K655" s="193"/>
      <c r="L655" s="193"/>
      <c r="M655" s="193"/>
      <c r="N655" s="193"/>
      <c r="O655" s="193"/>
      <c r="P655" s="193"/>
      <c r="Q655" s="193"/>
      <c r="R655" s="193"/>
      <c r="S655" s="193"/>
      <c r="T655" s="193"/>
      <c r="U655" s="193"/>
      <c r="V655" s="193"/>
      <c r="W655" s="193"/>
      <c r="X655" s="193"/>
      <c r="Y655" s="193"/>
      <c r="Z655" s="193"/>
      <c r="AA655" s="193"/>
      <c r="AB655" s="193"/>
      <c r="AC655" s="193"/>
      <c r="AD655" s="193"/>
      <c r="AE655" s="193"/>
      <c r="AF655" s="193"/>
      <c r="AG655" s="193"/>
      <c r="AH655" s="193"/>
      <c r="AI655" s="193"/>
      <c r="AJ655" s="193"/>
      <c r="AK655" s="193"/>
      <c r="AL655" s="193"/>
      <c r="AM655" s="193"/>
      <c r="AN655" s="193"/>
      <c r="AO655" s="193"/>
      <c r="AP655" s="193"/>
      <c r="AQ655" s="193"/>
    </row>
    <row r="656" spans="5:43" x14ac:dyDescent="0.2">
      <c r="E656" s="72"/>
      <c r="F656" s="193"/>
      <c r="G656" s="193"/>
      <c r="H656" s="193"/>
      <c r="I656" s="193"/>
      <c r="J656" s="193"/>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193"/>
      <c r="AK656" s="193"/>
      <c r="AL656" s="193"/>
      <c r="AM656" s="193"/>
      <c r="AN656" s="193"/>
      <c r="AO656" s="193"/>
      <c r="AP656" s="193"/>
      <c r="AQ656" s="193"/>
    </row>
    <row r="657" spans="4:43" x14ac:dyDescent="0.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row>
    <row r="658" spans="4:43" x14ac:dyDescent="0.2">
      <c r="E658" s="72"/>
      <c r="F658" s="193" t="s">
        <v>213</v>
      </c>
      <c r="G658" s="193"/>
      <c r="H658" s="193"/>
      <c r="I658" s="193"/>
      <c r="J658" s="193"/>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193"/>
      <c r="AG658" s="193"/>
      <c r="AH658" s="193"/>
      <c r="AI658" s="193"/>
      <c r="AJ658" s="193"/>
      <c r="AK658" s="193"/>
      <c r="AL658" s="193"/>
      <c r="AM658" s="193"/>
      <c r="AN658" s="193"/>
      <c r="AO658" s="193"/>
      <c r="AP658" s="193"/>
      <c r="AQ658" s="193"/>
    </row>
    <row r="659" spans="4:43" x14ac:dyDescent="0.2">
      <c r="E659" s="72"/>
      <c r="F659" s="193"/>
      <c r="G659" s="193"/>
      <c r="H659" s="193"/>
      <c r="I659" s="193"/>
      <c r="J659" s="193"/>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193"/>
      <c r="AG659" s="193"/>
      <c r="AH659" s="193"/>
      <c r="AI659" s="193"/>
      <c r="AJ659" s="193"/>
      <c r="AK659" s="193"/>
      <c r="AL659" s="193"/>
      <c r="AM659" s="193"/>
      <c r="AN659" s="193"/>
      <c r="AO659" s="193"/>
      <c r="AP659" s="193"/>
      <c r="AQ659" s="193"/>
    </row>
    <row r="660" spans="4:43" x14ac:dyDescent="0.2">
      <c r="E660" s="72"/>
      <c r="F660" s="193"/>
      <c r="G660" s="193"/>
      <c r="H660" s="193"/>
      <c r="I660" s="193"/>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93"/>
      <c r="AL660" s="193"/>
      <c r="AM660" s="193"/>
      <c r="AN660" s="193"/>
      <c r="AO660" s="193"/>
      <c r="AP660" s="193"/>
      <c r="AQ660" s="193"/>
    </row>
    <row r="661" spans="4:43" x14ac:dyDescent="0.2">
      <c r="E661" s="72"/>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193"/>
      <c r="AL661" s="193"/>
      <c r="AM661" s="193"/>
      <c r="AN661" s="193"/>
      <c r="AO661" s="193"/>
      <c r="AP661" s="193"/>
      <c r="AQ661" s="193"/>
    </row>
    <row r="662" spans="4:43" x14ac:dyDescent="0.2">
      <c r="E662" s="72"/>
      <c r="F662" s="193"/>
      <c r="G662" s="193"/>
      <c r="H662" s="193"/>
      <c r="I662" s="193"/>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3"/>
    </row>
    <row r="663" spans="4:43" x14ac:dyDescent="0.2">
      <c r="E663" s="72"/>
      <c r="F663" s="193"/>
      <c r="G663" s="193"/>
      <c r="H663" s="193"/>
      <c r="I663" s="193"/>
      <c r="J663" s="193"/>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193"/>
      <c r="AK663" s="193"/>
      <c r="AL663" s="193"/>
      <c r="AM663" s="193"/>
      <c r="AN663" s="193"/>
      <c r="AO663" s="193"/>
      <c r="AP663" s="193"/>
      <c r="AQ663" s="193"/>
    </row>
    <row r="664" spans="4:43" x14ac:dyDescent="0.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row>
    <row r="665" spans="4:43" ht="12.75" customHeight="1" x14ac:dyDescent="0.2">
      <c r="D665" s="1">
        <v>6</v>
      </c>
      <c r="E665" s="72"/>
      <c r="F665" s="321" t="str">
        <f>CONCATENATE($F$497,D665,".")</f>
        <v>2.6.</v>
      </c>
      <c r="G665" s="321"/>
      <c r="H665" s="326" t="s">
        <v>214</v>
      </c>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c r="AH665" s="326"/>
      <c r="AI665" s="326"/>
      <c r="AJ665" s="326"/>
      <c r="AK665" s="326"/>
      <c r="AL665" s="326"/>
      <c r="AM665" s="326"/>
      <c r="AN665" s="326"/>
      <c r="AO665" s="326"/>
      <c r="AP665" s="326"/>
      <c r="AQ665" s="326"/>
    </row>
    <row r="666" spans="4:43" x14ac:dyDescent="0.2">
      <c r="E666" s="71"/>
      <c r="F666" s="333" t="s">
        <v>215</v>
      </c>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c r="AI666" s="333"/>
      <c r="AJ666" s="333"/>
      <c r="AK666" s="333"/>
      <c r="AL666" s="333"/>
      <c r="AM666" s="333"/>
      <c r="AN666" s="333"/>
      <c r="AO666" s="333"/>
      <c r="AP666" s="333"/>
      <c r="AQ666" s="333"/>
    </row>
    <row r="667" spans="4:43" x14ac:dyDescent="0.2">
      <c r="E667" s="71"/>
      <c r="F667" s="333"/>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33"/>
      <c r="AP667" s="333"/>
      <c r="AQ667" s="333"/>
    </row>
    <row r="668" spans="4:43" x14ac:dyDescent="0.2">
      <c r="E668" s="71"/>
      <c r="F668" s="333"/>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33"/>
      <c r="AP668" s="333"/>
      <c r="AQ668" s="333"/>
    </row>
    <row r="669" spans="4:43" x14ac:dyDescent="0.2">
      <c r="E669" s="71"/>
      <c r="F669" s="333"/>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c r="AI669" s="333"/>
      <c r="AJ669" s="333"/>
      <c r="AK669" s="333"/>
      <c r="AL669" s="333"/>
      <c r="AM669" s="333"/>
      <c r="AN669" s="333"/>
      <c r="AO669" s="333"/>
      <c r="AP669" s="333"/>
      <c r="AQ669" s="333"/>
    </row>
    <row r="670" spans="4:43" ht="12.75" customHeight="1" x14ac:dyDescent="0.2">
      <c r="E670" s="72"/>
      <c r="F670" s="193" t="s">
        <v>216</v>
      </c>
      <c r="G670" s="193"/>
      <c r="H670" s="193"/>
      <c r="I670" s="193"/>
      <c r="J670" s="193"/>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c r="AQ670" s="193"/>
    </row>
    <row r="671" spans="4:43" x14ac:dyDescent="0.2">
      <c r="E671" s="72"/>
      <c r="F671" s="193"/>
      <c r="G671" s="193"/>
      <c r="H671" s="193"/>
      <c r="I671" s="193"/>
      <c r="J671" s="193"/>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c r="AQ671" s="193"/>
    </row>
    <row r="672" spans="4:43" x14ac:dyDescent="0.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row>
    <row r="673" spans="5:43" ht="12.75" customHeight="1" x14ac:dyDescent="0.2">
      <c r="E673" s="72"/>
      <c r="F673" s="193" t="s">
        <v>217</v>
      </c>
      <c r="G673" s="193"/>
      <c r="H673" s="193"/>
      <c r="I673" s="193"/>
      <c r="J673" s="193"/>
      <c r="K673" s="193"/>
      <c r="L673" s="193"/>
      <c r="M673" s="193"/>
      <c r="N673" s="193"/>
      <c r="O673" s="193"/>
      <c r="P673" s="193"/>
      <c r="Q673" s="193"/>
      <c r="R673" s="193"/>
      <c r="S673" s="193"/>
      <c r="T673" s="193"/>
      <c r="U673" s="193"/>
      <c r="V673" s="193"/>
      <c r="W673" s="193"/>
      <c r="X673" s="193"/>
      <c r="Y673" s="193"/>
      <c r="Z673" s="193"/>
      <c r="AA673" s="193"/>
      <c r="AB673" s="193"/>
      <c r="AC673" s="193"/>
      <c r="AD673" s="193"/>
      <c r="AE673" s="193"/>
      <c r="AF673" s="193"/>
      <c r="AG673" s="193"/>
      <c r="AH673" s="193"/>
      <c r="AI673" s="193"/>
      <c r="AJ673" s="193"/>
      <c r="AK673" s="193"/>
      <c r="AL673" s="193"/>
      <c r="AM673" s="193"/>
      <c r="AN673" s="193"/>
      <c r="AO673" s="193"/>
      <c r="AP673" s="193"/>
      <c r="AQ673" s="193"/>
    </row>
    <row r="674" spans="5:43" ht="12.75" customHeight="1" x14ac:dyDescent="0.2">
      <c r="E674" s="72"/>
      <c r="F674" s="74" t="s">
        <v>28</v>
      </c>
      <c r="G674" s="302" t="s">
        <v>218</v>
      </c>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c r="AI674" s="302"/>
      <c r="AJ674" s="302"/>
      <c r="AK674" s="302"/>
      <c r="AL674" s="302"/>
      <c r="AM674" s="302"/>
      <c r="AN674" s="302"/>
      <c r="AO674" s="302"/>
      <c r="AP674" s="302"/>
      <c r="AQ674" s="302"/>
    </row>
    <row r="675" spans="5:43" ht="12.75" customHeight="1" x14ac:dyDescent="0.2">
      <c r="E675" s="72"/>
      <c r="F675" s="74" t="s">
        <v>28</v>
      </c>
      <c r="G675" s="333" t="s">
        <v>219</v>
      </c>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33"/>
      <c r="AP675" s="333"/>
      <c r="AQ675" s="333"/>
    </row>
    <row r="676" spans="5:43" ht="3.75" customHeight="1" x14ac:dyDescent="0.2">
      <c r="E676" s="72"/>
      <c r="F676" s="72"/>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row>
    <row r="677" spans="5:43" ht="12.75" customHeight="1" x14ac:dyDescent="0.2">
      <c r="E677" s="72"/>
      <c r="F677" s="193" t="s">
        <v>220</v>
      </c>
      <c r="G677" s="193"/>
      <c r="H677" s="193"/>
      <c r="I677" s="193"/>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AE677" s="193"/>
      <c r="AF677" s="193"/>
      <c r="AG677" s="193"/>
      <c r="AH677" s="193"/>
      <c r="AI677" s="193"/>
      <c r="AJ677" s="193"/>
      <c r="AK677" s="193"/>
      <c r="AL677" s="193"/>
      <c r="AM677" s="193"/>
      <c r="AN677" s="193"/>
      <c r="AO677" s="193"/>
      <c r="AP677" s="193"/>
      <c r="AQ677" s="193"/>
    </row>
    <row r="678" spans="5:43" x14ac:dyDescent="0.2">
      <c r="E678" s="72"/>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AE678" s="193"/>
      <c r="AF678" s="193"/>
      <c r="AG678" s="193"/>
      <c r="AH678" s="193"/>
      <c r="AI678" s="193"/>
      <c r="AJ678" s="193"/>
      <c r="AK678" s="193"/>
      <c r="AL678" s="193"/>
      <c r="AM678" s="193"/>
      <c r="AN678" s="193"/>
      <c r="AO678" s="193"/>
      <c r="AP678" s="193"/>
      <c r="AQ678" s="193"/>
    </row>
    <row r="679" spans="5:43" ht="5.25" customHeight="1" x14ac:dyDescent="0.2">
      <c r="E679" s="72"/>
      <c r="F679" s="72"/>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row>
    <row r="680" spans="5:43" ht="12.75" customHeight="1" x14ac:dyDescent="0.2">
      <c r="E680" s="72"/>
      <c r="F680" s="193" t="s">
        <v>221</v>
      </c>
      <c r="G680" s="193"/>
      <c r="H680" s="193"/>
      <c r="I680" s="193"/>
      <c r="J680" s="193"/>
      <c r="K680" s="193"/>
      <c r="L680" s="193"/>
      <c r="M680" s="193"/>
      <c r="N680" s="193"/>
      <c r="O680" s="193"/>
      <c r="P680" s="193"/>
      <c r="Q680" s="193"/>
      <c r="R680" s="193"/>
      <c r="S680" s="193"/>
      <c r="T680" s="193"/>
      <c r="U680" s="193"/>
      <c r="V680" s="193"/>
      <c r="W680" s="193"/>
      <c r="X680" s="193"/>
      <c r="Y680" s="193"/>
      <c r="Z680" s="193"/>
      <c r="AA680" s="193"/>
      <c r="AB680" s="193"/>
      <c r="AC680" s="193"/>
      <c r="AD680" s="193"/>
      <c r="AE680" s="193"/>
      <c r="AF680" s="193"/>
      <c r="AG680" s="193"/>
      <c r="AH680" s="193"/>
      <c r="AI680" s="193"/>
      <c r="AJ680" s="193"/>
      <c r="AK680" s="193"/>
      <c r="AL680" s="193"/>
      <c r="AM680" s="193"/>
      <c r="AN680" s="193"/>
      <c r="AO680" s="193"/>
      <c r="AP680" s="193"/>
      <c r="AQ680" s="193"/>
    </row>
    <row r="681" spans="5:43" x14ac:dyDescent="0.2">
      <c r="E681" s="72"/>
      <c r="F681" s="193"/>
      <c r="G681" s="193"/>
      <c r="H681" s="193"/>
      <c r="I681" s="193"/>
      <c r="J681" s="193"/>
      <c r="K681" s="193"/>
      <c r="L681" s="193"/>
      <c r="M681" s="193"/>
      <c r="N681" s="193"/>
      <c r="O681" s="193"/>
      <c r="P681" s="193"/>
      <c r="Q681" s="193"/>
      <c r="R681" s="193"/>
      <c r="S681" s="193"/>
      <c r="T681" s="193"/>
      <c r="U681" s="193"/>
      <c r="V681" s="193"/>
      <c r="W681" s="193"/>
      <c r="X681" s="193"/>
      <c r="Y681" s="193"/>
      <c r="Z681" s="193"/>
      <c r="AA681" s="193"/>
      <c r="AB681" s="193"/>
      <c r="AC681" s="193"/>
      <c r="AD681" s="193"/>
      <c r="AE681" s="193"/>
      <c r="AF681" s="193"/>
      <c r="AG681" s="193"/>
      <c r="AH681" s="193"/>
      <c r="AI681" s="193"/>
      <c r="AJ681" s="193"/>
      <c r="AK681" s="193"/>
      <c r="AL681" s="193"/>
      <c r="AM681" s="193"/>
      <c r="AN681" s="193"/>
      <c r="AO681" s="193"/>
      <c r="AP681" s="193"/>
      <c r="AQ681" s="193"/>
    </row>
    <row r="682" spans="5:43" x14ac:dyDescent="0.2">
      <c r="E682" s="72"/>
      <c r="F682" s="193"/>
      <c r="G682" s="193"/>
      <c r="H682" s="193"/>
      <c r="I682" s="193"/>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AE682" s="193"/>
      <c r="AF682" s="193"/>
      <c r="AG682" s="193"/>
      <c r="AH682" s="193"/>
      <c r="AI682" s="193"/>
      <c r="AJ682" s="193"/>
      <c r="AK682" s="193"/>
      <c r="AL682" s="193"/>
      <c r="AM682" s="193"/>
      <c r="AN682" s="193"/>
      <c r="AO682" s="193"/>
      <c r="AP682" s="193"/>
      <c r="AQ682" s="193"/>
    </row>
    <row r="683" spans="5:43" x14ac:dyDescent="0.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row>
    <row r="684" spans="5:43" x14ac:dyDescent="0.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row>
    <row r="685" spans="5:43" x14ac:dyDescent="0.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row>
    <row r="686" spans="5:43" x14ac:dyDescent="0.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row>
    <row r="687" spans="5:43" x14ac:dyDescent="0.2">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2" t="s">
        <v>28</v>
      </c>
      <c r="AN687" s="207">
        <f>AN617+1</f>
        <v>10</v>
      </c>
      <c r="AO687" s="207"/>
      <c r="AP687" s="12" t="s">
        <v>28</v>
      </c>
      <c r="AQ687" s="13"/>
    </row>
    <row r="688" spans="5:43" x14ac:dyDescent="0.2">
      <c r="E688" s="217" t="str">
        <f>UPPER($Y$28)</f>
        <v>ПТ ЛОМБАРД "МЕРКУРІЙ"</v>
      </c>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row>
    <row r="689" spans="4:43" x14ac:dyDescent="0.2">
      <c r="E689" s="225" t="s">
        <v>150</v>
      </c>
      <c r="F689" s="225"/>
      <c r="G689" s="225"/>
      <c r="H689" s="225"/>
      <c r="I689" s="225"/>
      <c r="J689" s="225"/>
      <c r="K689" s="225"/>
      <c r="L689" s="225"/>
      <c r="M689" s="225"/>
      <c r="N689" s="225"/>
      <c r="O689" s="225"/>
      <c r="P689" s="225"/>
      <c r="Q689" s="225"/>
      <c r="R689" s="225"/>
      <c r="S689" s="225"/>
      <c r="T689" s="225"/>
      <c r="U689" s="225"/>
      <c r="V689" s="225"/>
      <c r="W689" s="225"/>
      <c r="X689" s="225"/>
      <c r="Y689" s="225"/>
      <c r="Z689" s="225"/>
      <c r="AA689" s="225"/>
      <c r="AB689" s="225"/>
      <c r="AC689" s="225"/>
      <c r="AD689" s="225"/>
      <c r="AE689" s="225"/>
      <c r="AF689" s="225"/>
      <c r="AG689" s="225"/>
      <c r="AH689" s="225"/>
      <c r="AI689" s="225"/>
      <c r="AJ689" s="225"/>
      <c r="AK689" s="225"/>
      <c r="AL689" s="225"/>
      <c r="AM689" s="225"/>
      <c r="AN689" s="225"/>
      <c r="AO689" s="225"/>
      <c r="AP689" s="225"/>
      <c r="AQ689" s="225"/>
    </row>
    <row r="690" spans="4:43" x14ac:dyDescent="0.2">
      <c r="E690" s="225" t="str">
        <f>$E$279</f>
        <v>ЗА РІК, ЩО ЗАКІНЧИВСЯ 31 ГРУДНЯ 2017 РОКУ</v>
      </c>
      <c r="F690" s="225"/>
      <c r="G690" s="225"/>
      <c r="H690" s="225"/>
      <c r="I690" s="225"/>
      <c r="J690" s="225"/>
      <c r="K690" s="225"/>
      <c r="L690" s="225"/>
      <c r="M690" s="225"/>
      <c r="N690" s="225"/>
      <c r="O690" s="225"/>
      <c r="P690" s="225"/>
      <c r="Q690" s="225"/>
      <c r="R690" s="225"/>
      <c r="S690" s="225"/>
      <c r="T690" s="225"/>
      <c r="U690" s="225"/>
      <c r="V690" s="225"/>
      <c r="W690" s="225"/>
      <c r="X690" s="225"/>
      <c r="Y690" s="225"/>
      <c r="Z690" s="225"/>
      <c r="AA690" s="225"/>
      <c r="AB690" s="225"/>
      <c r="AC690" s="225"/>
      <c r="AD690" s="225"/>
      <c r="AE690" s="225"/>
      <c r="AF690" s="225"/>
      <c r="AG690" s="225"/>
      <c r="AH690" s="225"/>
      <c r="AI690" s="225"/>
      <c r="AJ690" s="225"/>
      <c r="AK690" s="225"/>
      <c r="AL690" s="225"/>
      <c r="AM690" s="225"/>
      <c r="AN690" s="225"/>
      <c r="AO690" s="225"/>
      <c r="AP690" s="225"/>
      <c r="AQ690" s="225"/>
    </row>
    <row r="691" spans="4:43" x14ac:dyDescent="0.2">
      <c r="E691" s="227" t="str">
        <f>$E$210</f>
        <v>(в тисячах гривень, якщо не вказано інше)</v>
      </c>
      <c r="F691" s="227"/>
      <c r="G691" s="227"/>
      <c r="H691" s="227"/>
      <c r="I691" s="227"/>
      <c r="J691" s="227"/>
      <c r="K691" s="227"/>
      <c r="L691" s="227"/>
      <c r="M691" s="227"/>
      <c r="N691" s="227"/>
      <c r="O691" s="227"/>
      <c r="P691" s="227"/>
      <c r="Q691" s="227"/>
      <c r="R691" s="227"/>
      <c r="S691" s="227"/>
      <c r="T691" s="227"/>
      <c r="U691" s="227"/>
      <c r="V691" s="227"/>
      <c r="W691" s="227"/>
      <c r="X691" s="227"/>
      <c r="Y691" s="227"/>
      <c r="Z691" s="227"/>
      <c r="AA691" s="227"/>
      <c r="AB691" s="227"/>
      <c r="AC691" s="227"/>
      <c r="AD691" s="227"/>
      <c r="AE691" s="227"/>
      <c r="AF691" s="227"/>
      <c r="AG691" s="227"/>
      <c r="AH691" s="227"/>
      <c r="AI691" s="227"/>
      <c r="AJ691" s="227"/>
      <c r="AK691" s="227"/>
      <c r="AL691" s="227"/>
      <c r="AM691" s="227"/>
      <c r="AN691" s="227"/>
      <c r="AO691" s="227"/>
      <c r="AP691" s="227"/>
      <c r="AQ691" s="227"/>
    </row>
    <row r="692" spans="4:43" x14ac:dyDescent="0.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c r="AP692" s="72"/>
      <c r="AQ692" s="72"/>
    </row>
    <row r="693" spans="4:43" ht="12.75" customHeight="1" x14ac:dyDescent="0.2">
      <c r="E693" s="72"/>
      <c r="F693" s="321" t="str">
        <f>$F$497</f>
        <v>2.</v>
      </c>
      <c r="G693" s="321"/>
      <c r="H693" s="326" t="str">
        <f>$H$497&amp;" (ПРОДОВЖЕННЯ)"</f>
        <v>ОСНОВНІ ПОЛОЖЕННЯ ОБЛІКОВОЇ ПОЛІТИКИ (ПРОДОВЖЕННЯ)</v>
      </c>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c r="AH693" s="326"/>
      <c r="AI693" s="326"/>
      <c r="AJ693" s="326"/>
      <c r="AK693" s="326"/>
      <c r="AL693" s="326"/>
      <c r="AM693" s="326"/>
      <c r="AN693" s="326"/>
      <c r="AO693" s="326"/>
      <c r="AP693" s="326"/>
      <c r="AQ693" s="326"/>
    </row>
    <row r="694" spans="4:43" x14ac:dyDescent="0.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c r="AP694" s="72"/>
      <c r="AQ694" s="72"/>
    </row>
    <row r="695" spans="4:43" ht="12.75" customHeight="1" x14ac:dyDescent="0.2">
      <c r="D695" s="1">
        <v>8</v>
      </c>
      <c r="E695" s="72"/>
      <c r="F695" s="321" t="str">
        <f>CONCATENATE($F$497,D695,".")</f>
        <v>2.8.</v>
      </c>
      <c r="G695" s="321"/>
      <c r="H695" s="326" t="s">
        <v>222</v>
      </c>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c r="AH695" s="326"/>
      <c r="AI695" s="326"/>
      <c r="AJ695" s="326"/>
      <c r="AK695" s="326"/>
      <c r="AL695" s="326"/>
      <c r="AM695" s="326"/>
      <c r="AN695" s="326"/>
      <c r="AO695" s="326"/>
      <c r="AP695" s="326"/>
      <c r="AQ695" s="326"/>
    </row>
    <row r="696" spans="4:43" ht="12.75" customHeight="1" x14ac:dyDescent="0.2">
      <c r="E696" s="72"/>
      <c r="F696" s="193" t="s">
        <v>223</v>
      </c>
      <c r="G696" s="193"/>
      <c r="H696" s="193"/>
      <c r="I696" s="193"/>
      <c r="J696" s="193"/>
      <c r="K696" s="193"/>
      <c r="L696" s="193"/>
      <c r="M696" s="193"/>
      <c r="N696" s="193"/>
      <c r="O696" s="193"/>
      <c r="P696" s="193"/>
      <c r="Q696" s="193"/>
      <c r="R696" s="193"/>
      <c r="S696" s="193"/>
      <c r="T696" s="193"/>
      <c r="U696" s="193"/>
      <c r="V696" s="193"/>
      <c r="W696" s="193"/>
      <c r="X696" s="193"/>
      <c r="Y696" s="193"/>
      <c r="Z696" s="193"/>
      <c r="AA696" s="193"/>
      <c r="AB696" s="193"/>
      <c r="AC696" s="193"/>
      <c r="AD696" s="193"/>
      <c r="AE696" s="193"/>
      <c r="AF696" s="193"/>
      <c r="AG696" s="193"/>
      <c r="AH696" s="193"/>
      <c r="AI696" s="193"/>
      <c r="AJ696" s="193"/>
      <c r="AK696" s="193"/>
      <c r="AL696" s="193"/>
      <c r="AM696" s="193"/>
      <c r="AN696" s="193"/>
      <c r="AO696" s="193"/>
      <c r="AP696" s="193"/>
      <c r="AQ696" s="193"/>
    </row>
    <row r="697" spans="4:43" x14ac:dyDescent="0.2">
      <c r="E697" s="72"/>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row>
    <row r="698" spans="4:43" x14ac:dyDescent="0.2">
      <c r="E698" s="7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row>
    <row r="699" spans="4:43" x14ac:dyDescent="0.2">
      <c r="E699" s="72"/>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row>
    <row r="700" spans="4:43" x14ac:dyDescent="0.2">
      <c r="E700" s="72"/>
      <c r="F700" s="193" t="s">
        <v>224</v>
      </c>
      <c r="G700" s="193"/>
      <c r="H700" s="193"/>
      <c r="I700" s="193"/>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193"/>
      <c r="AK700" s="193"/>
      <c r="AL700" s="193"/>
      <c r="AM700" s="193"/>
      <c r="AN700" s="193"/>
      <c r="AO700" s="193"/>
      <c r="AP700" s="193"/>
      <c r="AQ700" s="193"/>
    </row>
    <row r="701" spans="4:43" x14ac:dyDescent="0.2">
      <c r="E701" s="72"/>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5"/>
      <c r="AL701" s="75"/>
      <c r="AM701" s="75"/>
      <c r="AN701" s="75"/>
      <c r="AO701" s="75"/>
      <c r="AP701" s="75"/>
      <c r="AQ701" s="75"/>
    </row>
    <row r="702" spans="4:43" ht="12.75" customHeight="1" x14ac:dyDescent="0.2">
      <c r="E702" s="72"/>
      <c r="F702" s="328" t="s">
        <v>225</v>
      </c>
      <c r="G702" s="328"/>
      <c r="H702" s="328"/>
      <c r="I702" s="328"/>
      <c r="J702" s="328"/>
      <c r="K702" s="328"/>
      <c r="L702" s="328"/>
      <c r="M702" s="328"/>
      <c r="N702" s="328"/>
      <c r="O702" s="328"/>
      <c r="P702" s="328"/>
      <c r="Q702" s="328"/>
      <c r="R702" s="328"/>
      <c r="S702" s="328"/>
      <c r="T702" s="328"/>
      <c r="U702" s="328"/>
      <c r="V702" s="328"/>
      <c r="W702" s="328"/>
      <c r="X702" s="328"/>
      <c r="Y702" s="328"/>
      <c r="Z702" s="328"/>
      <c r="AA702" s="328"/>
      <c r="AB702" s="328"/>
      <c r="AC702" s="328"/>
      <c r="AD702" s="328"/>
      <c r="AE702" s="328"/>
      <c r="AF702" s="328"/>
      <c r="AG702" s="328"/>
      <c r="AH702" s="328"/>
      <c r="AI702" s="328"/>
      <c r="AJ702" s="328"/>
      <c r="AK702" s="328"/>
      <c r="AL702" s="328"/>
      <c r="AM702" s="328"/>
      <c r="AN702" s="328"/>
      <c r="AO702" s="328"/>
      <c r="AP702" s="328"/>
      <c r="AQ702" s="328"/>
    </row>
    <row r="703" spans="4:43" ht="12.75" customHeight="1" x14ac:dyDescent="0.2">
      <c r="E703" s="72"/>
      <c r="F703" s="193" t="s">
        <v>600</v>
      </c>
      <c r="G703" s="193"/>
      <c r="H703" s="193"/>
      <c r="I703" s="193"/>
      <c r="J703" s="193"/>
      <c r="K703" s="193"/>
      <c r="L703" s="193"/>
      <c r="M703" s="193"/>
      <c r="N703" s="193"/>
      <c r="O703" s="193"/>
      <c r="P703" s="193"/>
      <c r="Q703" s="193"/>
      <c r="R703" s="193"/>
      <c r="S703" s="193"/>
      <c r="T703" s="193"/>
      <c r="U703" s="193"/>
      <c r="V703" s="193"/>
      <c r="W703" s="193"/>
      <c r="X703" s="193"/>
      <c r="Y703" s="193"/>
      <c r="Z703" s="193"/>
      <c r="AA703" s="193"/>
      <c r="AB703" s="193"/>
      <c r="AC703" s="193"/>
      <c r="AD703" s="193"/>
      <c r="AE703" s="193"/>
      <c r="AF703" s="193"/>
      <c r="AG703" s="193"/>
      <c r="AH703" s="193"/>
      <c r="AI703" s="193"/>
      <c r="AJ703" s="193"/>
      <c r="AK703" s="193"/>
      <c r="AL703" s="193"/>
      <c r="AM703" s="193"/>
      <c r="AN703" s="193"/>
      <c r="AO703" s="193"/>
      <c r="AP703" s="193"/>
      <c r="AQ703" s="193"/>
    </row>
    <row r="704" spans="4:43" x14ac:dyDescent="0.2">
      <c r="E704" s="72"/>
      <c r="F704" s="193"/>
      <c r="G704" s="193"/>
      <c r="H704" s="193"/>
      <c r="I704" s="193"/>
      <c r="J704" s="193"/>
      <c r="K704" s="193"/>
      <c r="L704" s="193"/>
      <c r="M704" s="193"/>
      <c r="N704" s="193"/>
      <c r="O704" s="193"/>
      <c r="P704" s="193"/>
      <c r="Q704" s="193"/>
      <c r="R704" s="193"/>
      <c r="S704" s="193"/>
      <c r="T704" s="193"/>
      <c r="U704" s="193"/>
      <c r="V704" s="193"/>
      <c r="W704" s="193"/>
      <c r="X704" s="193"/>
      <c r="Y704" s="193"/>
      <c r="Z704" s="193"/>
      <c r="AA704" s="193"/>
      <c r="AB704" s="193"/>
      <c r="AC704" s="193"/>
      <c r="AD704" s="193"/>
      <c r="AE704" s="193"/>
      <c r="AF704" s="193"/>
      <c r="AG704" s="193"/>
      <c r="AH704" s="193"/>
      <c r="AI704" s="193"/>
      <c r="AJ704" s="193"/>
      <c r="AK704" s="193"/>
      <c r="AL704" s="193"/>
      <c r="AM704" s="193"/>
      <c r="AN704" s="193"/>
      <c r="AO704" s="193"/>
      <c r="AP704" s="193"/>
      <c r="AQ704" s="193"/>
    </row>
    <row r="705" spans="5:43" x14ac:dyDescent="0.2">
      <c r="E705" s="72"/>
      <c r="F705" s="193"/>
      <c r="G705" s="193"/>
      <c r="H705" s="193"/>
      <c r="I705" s="193"/>
      <c r="J705" s="193"/>
      <c r="K705" s="193"/>
      <c r="L705" s="193"/>
      <c r="M705" s="193"/>
      <c r="N705" s="193"/>
      <c r="O705" s="193"/>
      <c r="P705" s="193"/>
      <c r="Q705" s="193"/>
      <c r="R705" s="193"/>
      <c r="S705" s="193"/>
      <c r="T705" s="193"/>
      <c r="U705" s="193"/>
      <c r="V705" s="193"/>
      <c r="W705" s="193"/>
      <c r="X705" s="193"/>
      <c r="Y705" s="193"/>
      <c r="Z705" s="193"/>
      <c r="AA705" s="193"/>
      <c r="AB705" s="193"/>
      <c r="AC705" s="193"/>
      <c r="AD705" s="193"/>
      <c r="AE705" s="193"/>
      <c r="AF705" s="193"/>
      <c r="AG705" s="193"/>
      <c r="AH705" s="193"/>
      <c r="AI705" s="193"/>
      <c r="AJ705" s="193"/>
      <c r="AK705" s="193"/>
      <c r="AL705" s="193"/>
      <c r="AM705" s="193"/>
      <c r="AN705" s="193"/>
      <c r="AO705" s="193"/>
      <c r="AP705" s="193"/>
      <c r="AQ705" s="193"/>
    </row>
    <row r="706" spans="5:43" x14ac:dyDescent="0.2">
      <c r="E706" s="72"/>
      <c r="F706" s="193"/>
      <c r="G706" s="193"/>
      <c r="H706" s="193"/>
      <c r="I706" s="193"/>
      <c r="J706" s="193"/>
      <c r="K706" s="193"/>
      <c r="L706" s="193"/>
      <c r="M706" s="193"/>
      <c r="N706" s="193"/>
      <c r="O706" s="193"/>
      <c r="P706" s="193"/>
      <c r="Q706" s="193"/>
      <c r="R706" s="193"/>
      <c r="S706" s="193"/>
      <c r="T706" s="193"/>
      <c r="U706" s="193"/>
      <c r="V706" s="193"/>
      <c r="W706" s="193"/>
      <c r="X706" s="193"/>
      <c r="Y706" s="193"/>
      <c r="Z706" s="193"/>
      <c r="AA706" s="193"/>
      <c r="AB706" s="193"/>
      <c r="AC706" s="193"/>
      <c r="AD706" s="193"/>
      <c r="AE706" s="193"/>
      <c r="AF706" s="193"/>
      <c r="AG706" s="193"/>
      <c r="AH706" s="193"/>
      <c r="AI706" s="193"/>
      <c r="AJ706" s="193"/>
      <c r="AK706" s="193"/>
      <c r="AL706" s="193"/>
      <c r="AM706" s="193"/>
      <c r="AN706" s="193"/>
      <c r="AO706" s="193"/>
      <c r="AP706" s="193"/>
      <c r="AQ706" s="193"/>
    </row>
    <row r="707" spans="5:43" x14ac:dyDescent="0.2">
      <c r="E707" s="72"/>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row>
    <row r="708" spans="5:43" x14ac:dyDescent="0.2">
      <c r="E708" s="72"/>
      <c r="F708" s="335" t="s">
        <v>226</v>
      </c>
      <c r="G708" s="193"/>
      <c r="H708" s="193"/>
      <c r="I708" s="193"/>
      <c r="J708" s="193"/>
      <c r="K708" s="193"/>
      <c r="L708" s="193"/>
      <c r="M708" s="193"/>
      <c r="N708" s="193"/>
      <c r="O708" s="193"/>
      <c r="P708" s="193"/>
      <c r="Q708" s="193"/>
      <c r="R708" s="193"/>
      <c r="S708" s="193"/>
      <c r="T708" s="193"/>
      <c r="U708" s="193"/>
      <c r="V708" s="193"/>
      <c r="W708" s="193"/>
      <c r="X708" s="193"/>
      <c r="Y708" s="193"/>
      <c r="Z708" s="193"/>
      <c r="AA708" s="193"/>
      <c r="AB708" s="193"/>
      <c r="AC708" s="193"/>
      <c r="AD708" s="193"/>
      <c r="AE708" s="193"/>
      <c r="AF708" s="193"/>
      <c r="AG708" s="193"/>
      <c r="AH708" s="193"/>
      <c r="AI708" s="193"/>
      <c r="AJ708" s="193"/>
      <c r="AK708" s="193"/>
      <c r="AL708" s="193"/>
      <c r="AM708" s="193"/>
      <c r="AN708" s="193"/>
      <c r="AO708" s="193"/>
      <c r="AP708" s="193"/>
      <c r="AQ708" s="193"/>
    </row>
    <row r="709" spans="5:43" x14ac:dyDescent="0.2">
      <c r="E709" s="72"/>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AE709" s="193"/>
      <c r="AF709" s="193"/>
      <c r="AG709" s="193"/>
      <c r="AH709" s="193"/>
      <c r="AI709" s="193"/>
      <c r="AJ709" s="193"/>
      <c r="AK709" s="193"/>
      <c r="AL709" s="193"/>
      <c r="AM709" s="193"/>
      <c r="AN709" s="193"/>
      <c r="AO709" s="193"/>
      <c r="AP709" s="193"/>
      <c r="AQ709" s="193"/>
    </row>
    <row r="710" spans="5:43" x14ac:dyDescent="0.2">
      <c r="E710" s="72"/>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AE710" s="193"/>
      <c r="AF710" s="193"/>
      <c r="AG710" s="193"/>
      <c r="AH710" s="193"/>
      <c r="AI710" s="193"/>
      <c r="AJ710" s="193"/>
      <c r="AK710" s="193"/>
      <c r="AL710" s="193"/>
      <c r="AM710" s="193"/>
      <c r="AN710" s="193"/>
      <c r="AO710" s="193"/>
      <c r="AP710" s="193"/>
      <c r="AQ710" s="193"/>
    </row>
    <row r="711" spans="5:43" x14ac:dyDescent="0.2">
      <c r="E711" s="72"/>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c r="AQ711" s="193"/>
    </row>
    <row r="712" spans="5:43" x14ac:dyDescent="0.2">
      <c r="E712" s="72"/>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5"/>
      <c r="AL712" s="75"/>
      <c r="AM712" s="75"/>
      <c r="AN712" s="75"/>
      <c r="AO712" s="75"/>
      <c r="AP712" s="75"/>
      <c r="AQ712" s="75"/>
    </row>
    <row r="713" spans="5:43" x14ac:dyDescent="0.2">
      <c r="E713" s="72"/>
      <c r="F713" s="335" t="s">
        <v>227</v>
      </c>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row>
    <row r="714" spans="5:43" x14ac:dyDescent="0.2">
      <c r="E714" s="72"/>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c r="AQ714" s="193"/>
    </row>
    <row r="715" spans="5:43" x14ac:dyDescent="0.2">
      <c r="E715" s="72"/>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row>
    <row r="716" spans="5:43" x14ac:dyDescent="0.2">
      <c r="E716" s="72"/>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row>
    <row r="717" spans="5:43" x14ac:dyDescent="0.2">
      <c r="E717" s="72"/>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c r="AQ717" s="193"/>
    </row>
    <row r="718" spans="5:43" x14ac:dyDescent="0.2">
      <c r="E718" s="72"/>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c r="AQ718" s="193"/>
    </row>
    <row r="719" spans="5:43" x14ac:dyDescent="0.2">
      <c r="E719" s="72"/>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c r="AQ719" s="193"/>
    </row>
    <row r="720" spans="5:43" x14ac:dyDescent="0.2">
      <c r="E720" s="72"/>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c r="AQ720" s="193"/>
    </row>
    <row r="721" spans="5:43" x14ac:dyDescent="0.2">
      <c r="E721" s="72"/>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c r="AQ721" s="193"/>
    </row>
    <row r="722" spans="5:43" x14ac:dyDescent="0.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row>
    <row r="723" spans="5:43" x14ac:dyDescent="0.2">
      <c r="E723" s="72"/>
      <c r="F723" s="193" t="s">
        <v>228</v>
      </c>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c r="AQ723" s="193"/>
    </row>
    <row r="724" spans="5:43" x14ac:dyDescent="0.2">
      <c r="E724" s="72"/>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c r="AQ724" s="193"/>
    </row>
    <row r="725" spans="5:43" x14ac:dyDescent="0.2">
      <c r="E725" s="72"/>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row>
    <row r="726" spans="5:43" x14ac:dyDescent="0.2">
      <c r="E726" s="72"/>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c r="AQ726" s="193"/>
    </row>
    <row r="727" spans="5:43" x14ac:dyDescent="0.2">
      <c r="E727" s="72"/>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c r="AQ727" s="193"/>
    </row>
    <row r="728" spans="5:43" x14ac:dyDescent="0.2">
      <c r="E728" s="72"/>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c r="AQ728" s="193"/>
    </row>
    <row r="729" spans="5:43" x14ac:dyDescent="0.2">
      <c r="E729" s="72"/>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c r="AQ729" s="193"/>
    </row>
    <row r="730" spans="5:43" x14ac:dyDescent="0.2">
      <c r="E730" s="72"/>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row>
    <row r="731" spans="5:43" ht="12.75" customHeight="1" x14ac:dyDescent="0.2">
      <c r="E731" s="72"/>
      <c r="F731" s="328" t="s">
        <v>229</v>
      </c>
      <c r="G731" s="328"/>
      <c r="H731" s="328"/>
      <c r="I731" s="328"/>
      <c r="J731" s="328"/>
      <c r="K731" s="328"/>
      <c r="L731" s="328"/>
      <c r="M731" s="328"/>
      <c r="N731" s="328"/>
      <c r="O731" s="328"/>
      <c r="P731" s="328"/>
      <c r="Q731" s="328"/>
      <c r="R731" s="328"/>
      <c r="S731" s="328"/>
      <c r="T731" s="328"/>
      <c r="U731" s="328"/>
      <c r="V731" s="328"/>
      <c r="W731" s="328"/>
      <c r="X731" s="328"/>
      <c r="Y731" s="328"/>
      <c r="Z731" s="328"/>
      <c r="AA731" s="328"/>
      <c r="AB731" s="328"/>
      <c r="AC731" s="328"/>
      <c r="AD731" s="328"/>
      <c r="AE731" s="328"/>
      <c r="AF731" s="328"/>
      <c r="AG731" s="328"/>
      <c r="AH731" s="328"/>
      <c r="AI731" s="328"/>
      <c r="AJ731" s="328"/>
      <c r="AK731" s="328"/>
      <c r="AL731" s="328"/>
      <c r="AM731" s="328"/>
      <c r="AN731" s="328"/>
      <c r="AO731" s="328"/>
      <c r="AP731" s="328"/>
      <c r="AQ731" s="328"/>
    </row>
    <row r="732" spans="5:43" ht="12.75" customHeight="1" x14ac:dyDescent="0.2">
      <c r="E732" s="72"/>
      <c r="F732" s="193" t="s">
        <v>230</v>
      </c>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c r="AQ732" s="193"/>
    </row>
    <row r="733" spans="5:43" x14ac:dyDescent="0.2">
      <c r="E733" s="72"/>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c r="AQ733" s="193"/>
    </row>
    <row r="734" spans="5:43" x14ac:dyDescent="0.2">
      <c r="E734" s="72"/>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93"/>
      <c r="AL734" s="193"/>
      <c r="AM734" s="193"/>
      <c r="AN734" s="193"/>
      <c r="AO734" s="193"/>
      <c r="AP734" s="193"/>
      <c r="AQ734" s="193"/>
    </row>
    <row r="735" spans="5:43" x14ac:dyDescent="0.2">
      <c r="E735" s="72"/>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c r="AQ735" s="193"/>
    </row>
    <row r="736" spans="5:43" x14ac:dyDescent="0.2">
      <c r="E736" s="72"/>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c r="AQ736" s="193"/>
    </row>
    <row r="737" spans="5:43" x14ac:dyDescent="0.2">
      <c r="E737" s="72"/>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c r="AQ737" s="193"/>
    </row>
    <row r="738" spans="5:43" x14ac:dyDescent="0.2">
      <c r="E738" s="72"/>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c r="AQ738" s="193"/>
    </row>
    <row r="739" spans="5:43" x14ac:dyDescent="0.2">
      <c r="E739" s="72"/>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row>
    <row r="740" spans="5:43" ht="12.75" customHeight="1" x14ac:dyDescent="0.2">
      <c r="E740" s="72"/>
      <c r="F740" s="193" t="s">
        <v>231</v>
      </c>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c r="AQ740" s="193"/>
    </row>
    <row r="741" spans="5:43" x14ac:dyDescent="0.2">
      <c r="E741" s="72"/>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c r="AQ741" s="193"/>
    </row>
    <row r="742" spans="5:43" x14ac:dyDescent="0.2">
      <c r="E742" s="72"/>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c r="AQ742" s="193"/>
    </row>
    <row r="743" spans="5:43" x14ac:dyDescent="0.2">
      <c r="E743" s="72"/>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c r="AQ743" s="193"/>
    </row>
    <row r="744" spans="5:43" x14ac:dyDescent="0.2">
      <c r="E744" s="72"/>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c r="AQ744" s="193"/>
    </row>
    <row r="745" spans="5:43" x14ac:dyDescent="0.2">
      <c r="E745" s="72"/>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row>
    <row r="746" spans="5:43" x14ac:dyDescent="0.2">
      <c r="E746" s="72"/>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row>
    <row r="747" spans="5:43" x14ac:dyDescent="0.2">
      <c r="E747" s="72"/>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row>
    <row r="748" spans="5:43" x14ac:dyDescent="0.2">
      <c r="E748" s="72"/>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row>
    <row r="749" spans="5:43" x14ac:dyDescent="0.2">
      <c r="E749" s="72"/>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row>
    <row r="750" spans="5:43" x14ac:dyDescent="0.2">
      <c r="E750" s="72"/>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row>
    <row r="751" spans="5:43" x14ac:dyDescent="0.2">
      <c r="E751" s="72"/>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row>
    <row r="752" spans="5:43" x14ac:dyDescent="0.2">
      <c r="E752" s="72"/>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row>
    <row r="753" spans="5:43" x14ac:dyDescent="0.2">
      <c r="E753" s="72"/>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row>
    <row r="754" spans="5:43" x14ac:dyDescent="0.2">
      <c r="E754" s="72"/>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row>
    <row r="755" spans="5:43" x14ac:dyDescent="0.2">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2" t="s">
        <v>28</v>
      </c>
      <c r="AN755" s="207">
        <f>AN687+1</f>
        <v>11</v>
      </c>
      <c r="AO755" s="207"/>
      <c r="AP755" s="12" t="s">
        <v>28</v>
      </c>
      <c r="AQ755" s="13"/>
    </row>
    <row r="756" spans="5:43" x14ac:dyDescent="0.2">
      <c r="E756" s="217" t="str">
        <f>UPPER($Y$28)</f>
        <v>ПТ ЛОМБАРД "МЕРКУРІЙ"</v>
      </c>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c r="AQ756" s="217"/>
    </row>
    <row r="757" spans="5:43" x14ac:dyDescent="0.2">
      <c r="E757" s="225" t="s">
        <v>150</v>
      </c>
      <c r="F757" s="225"/>
      <c r="G757" s="225"/>
      <c r="H757" s="225"/>
      <c r="I757" s="225"/>
      <c r="J757" s="225"/>
      <c r="K757" s="225"/>
      <c r="L757" s="225"/>
      <c r="M757" s="225"/>
      <c r="N757" s="225"/>
      <c r="O757" s="225"/>
      <c r="P757" s="225"/>
      <c r="Q757" s="225"/>
      <c r="R757" s="225"/>
      <c r="S757" s="225"/>
      <c r="T757" s="225"/>
      <c r="U757" s="225"/>
      <c r="V757" s="225"/>
      <c r="W757" s="225"/>
      <c r="X757" s="225"/>
      <c r="Y757" s="225"/>
      <c r="Z757" s="225"/>
      <c r="AA757" s="225"/>
      <c r="AB757" s="225"/>
      <c r="AC757" s="225"/>
      <c r="AD757" s="225"/>
      <c r="AE757" s="225"/>
      <c r="AF757" s="225"/>
      <c r="AG757" s="225"/>
      <c r="AH757" s="225"/>
      <c r="AI757" s="225"/>
      <c r="AJ757" s="225"/>
      <c r="AK757" s="225"/>
      <c r="AL757" s="225"/>
      <c r="AM757" s="225"/>
      <c r="AN757" s="225"/>
      <c r="AO757" s="225"/>
      <c r="AP757" s="225"/>
      <c r="AQ757" s="225"/>
    </row>
    <row r="758" spans="5:43" x14ac:dyDescent="0.2">
      <c r="E758" s="225" t="str">
        <f>$E$279</f>
        <v>ЗА РІК, ЩО ЗАКІНЧИВСЯ 31 ГРУДНЯ 2017 РОКУ</v>
      </c>
      <c r="F758" s="225"/>
      <c r="G758" s="225"/>
      <c r="H758" s="225"/>
      <c r="I758" s="225"/>
      <c r="J758" s="225"/>
      <c r="K758" s="225"/>
      <c r="L758" s="225"/>
      <c r="M758" s="225"/>
      <c r="N758" s="225"/>
      <c r="O758" s="225"/>
      <c r="P758" s="225"/>
      <c r="Q758" s="225"/>
      <c r="R758" s="225"/>
      <c r="S758" s="225"/>
      <c r="T758" s="225"/>
      <c r="U758" s="225"/>
      <c r="V758" s="225"/>
      <c r="W758" s="225"/>
      <c r="X758" s="225"/>
      <c r="Y758" s="225"/>
      <c r="Z758" s="225"/>
      <c r="AA758" s="225"/>
      <c r="AB758" s="225"/>
      <c r="AC758" s="225"/>
      <c r="AD758" s="225"/>
      <c r="AE758" s="225"/>
      <c r="AF758" s="225"/>
      <c r="AG758" s="225"/>
      <c r="AH758" s="225"/>
      <c r="AI758" s="225"/>
      <c r="AJ758" s="225"/>
      <c r="AK758" s="225"/>
      <c r="AL758" s="225"/>
      <c r="AM758" s="225"/>
      <c r="AN758" s="225"/>
      <c r="AO758" s="225"/>
      <c r="AP758" s="225"/>
      <c r="AQ758" s="225"/>
    </row>
    <row r="759" spans="5:43" x14ac:dyDescent="0.2">
      <c r="E759" s="227" t="str">
        <f>$E$210</f>
        <v>(в тисячах гривень, якщо не вказано інше)</v>
      </c>
      <c r="F759" s="227"/>
      <c r="G759" s="227"/>
      <c r="H759" s="227"/>
      <c r="I759" s="227"/>
      <c r="J759" s="227"/>
      <c r="K759" s="227"/>
      <c r="L759" s="227"/>
      <c r="M759" s="227"/>
      <c r="N759" s="227"/>
      <c r="O759" s="227"/>
      <c r="P759" s="227"/>
      <c r="Q759" s="227"/>
      <c r="R759" s="227"/>
      <c r="S759" s="227"/>
      <c r="T759" s="227"/>
      <c r="U759" s="227"/>
      <c r="V759" s="227"/>
      <c r="W759" s="227"/>
      <c r="X759" s="227"/>
      <c r="Y759" s="227"/>
      <c r="Z759" s="227"/>
      <c r="AA759" s="227"/>
      <c r="AB759" s="227"/>
      <c r="AC759" s="227"/>
      <c r="AD759" s="227"/>
      <c r="AE759" s="227"/>
      <c r="AF759" s="227"/>
      <c r="AG759" s="227"/>
      <c r="AH759" s="227"/>
      <c r="AI759" s="227"/>
      <c r="AJ759" s="227"/>
      <c r="AK759" s="227"/>
      <c r="AL759" s="227"/>
      <c r="AM759" s="227"/>
      <c r="AN759" s="227"/>
      <c r="AO759" s="227"/>
      <c r="AP759" s="227"/>
      <c r="AQ759" s="227"/>
    </row>
    <row r="760" spans="5:43" x14ac:dyDescent="0.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row>
    <row r="761" spans="5:43" ht="12.75" customHeight="1" x14ac:dyDescent="0.2">
      <c r="E761" s="72"/>
      <c r="F761" s="321" t="str">
        <f>$F$497</f>
        <v>2.</v>
      </c>
      <c r="G761" s="321"/>
      <c r="H761" s="326" t="str">
        <f>$H$497&amp;" (ПРОДОВЖЕННЯ)"</f>
        <v>ОСНОВНІ ПОЛОЖЕННЯ ОБЛІКОВОЇ ПОЛІТИКИ (ПРОДОВЖЕННЯ)</v>
      </c>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6"/>
      <c r="AI761" s="326"/>
      <c r="AJ761" s="326"/>
      <c r="AK761" s="326"/>
      <c r="AL761" s="326"/>
      <c r="AM761" s="326"/>
      <c r="AN761" s="326"/>
      <c r="AO761" s="326"/>
      <c r="AP761" s="326"/>
      <c r="AQ761" s="326"/>
    </row>
    <row r="762" spans="5:43" x14ac:dyDescent="0.2">
      <c r="E762" s="72"/>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row>
    <row r="763" spans="5:43" x14ac:dyDescent="0.2">
      <c r="E763" s="72"/>
      <c r="F763" s="321" t="str">
        <f>F695</f>
        <v>2.8.</v>
      </c>
      <c r="G763" s="321"/>
      <c r="H763" s="326" t="str">
        <f>H695&amp;" (продовження)"</f>
        <v>Фінансові інструменти (продовження)</v>
      </c>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c r="AH763" s="326"/>
      <c r="AI763" s="326"/>
      <c r="AJ763" s="326"/>
      <c r="AK763" s="326"/>
      <c r="AL763" s="326"/>
      <c r="AM763" s="326"/>
      <c r="AN763" s="326"/>
      <c r="AO763" s="326"/>
      <c r="AP763" s="326"/>
      <c r="AQ763" s="326"/>
    </row>
    <row r="764" spans="5:43" x14ac:dyDescent="0.2">
      <c r="F764" s="193" t="s">
        <v>232</v>
      </c>
      <c r="G764" s="193"/>
      <c r="H764" s="193"/>
      <c r="I764" s="193"/>
      <c r="J764" s="193"/>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c r="AQ764" s="193"/>
    </row>
    <row r="765" spans="5:43" x14ac:dyDescent="0.2">
      <c r="F765" s="193"/>
      <c r="G765" s="193"/>
      <c r="H765" s="193"/>
      <c r="I765" s="193"/>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c r="AQ765" s="193"/>
    </row>
    <row r="766" spans="5:43" x14ac:dyDescent="0.2">
      <c r="F766" s="193"/>
      <c r="G766" s="193"/>
      <c r="H766" s="193"/>
      <c r="I766" s="193"/>
      <c r="J766" s="193"/>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c r="AQ766" s="193"/>
    </row>
    <row r="767" spans="5:43" x14ac:dyDescent="0.2">
      <c r="F767" s="193"/>
      <c r="G767" s="193"/>
      <c r="H767" s="193"/>
      <c r="I767" s="193"/>
      <c r="J767" s="193"/>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c r="AQ767" s="193"/>
    </row>
    <row r="768" spans="5:43" x14ac:dyDescent="0.2">
      <c r="F768" s="193"/>
      <c r="G768" s="193"/>
      <c r="H768" s="193"/>
      <c r="I768" s="193"/>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c r="AQ768" s="193"/>
    </row>
    <row r="769" spans="5:43" x14ac:dyDescent="0.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row>
    <row r="770" spans="5:43" x14ac:dyDescent="0.2">
      <c r="F770" s="193" t="s">
        <v>233</v>
      </c>
      <c r="G770" s="193"/>
      <c r="H770" s="193"/>
      <c r="I770" s="193"/>
      <c r="J770" s="193"/>
      <c r="K770" s="193"/>
      <c r="L770" s="193"/>
      <c r="M770" s="193"/>
      <c r="N770" s="193"/>
      <c r="O770" s="193"/>
      <c r="P770" s="193"/>
      <c r="Q770" s="193"/>
      <c r="R770" s="193"/>
      <c r="S770" s="193"/>
      <c r="T770" s="193"/>
      <c r="U770" s="193"/>
      <c r="V770" s="193"/>
      <c r="W770" s="193"/>
      <c r="X770" s="193"/>
      <c r="Y770" s="193"/>
      <c r="Z770" s="193"/>
      <c r="AA770" s="193"/>
      <c r="AB770" s="193"/>
      <c r="AC770" s="193"/>
      <c r="AD770" s="193"/>
      <c r="AE770" s="193"/>
      <c r="AF770" s="193"/>
      <c r="AG770" s="193"/>
      <c r="AH770" s="193"/>
      <c r="AI770" s="193"/>
      <c r="AJ770" s="193"/>
      <c r="AK770" s="193"/>
      <c r="AL770" s="193"/>
      <c r="AM770" s="193"/>
      <c r="AN770" s="193"/>
      <c r="AO770" s="193"/>
      <c r="AP770" s="193"/>
      <c r="AQ770" s="193"/>
    </row>
    <row r="771" spans="5:43" x14ac:dyDescent="0.2">
      <c r="F771" s="193"/>
      <c r="G771" s="193"/>
      <c r="H771" s="193"/>
      <c r="I771" s="193"/>
      <c r="J771" s="193"/>
      <c r="K771" s="193"/>
      <c r="L771" s="193"/>
      <c r="M771" s="193"/>
      <c r="N771" s="193"/>
      <c r="O771" s="193"/>
      <c r="P771" s="193"/>
      <c r="Q771" s="193"/>
      <c r="R771" s="193"/>
      <c r="S771" s="193"/>
      <c r="T771" s="193"/>
      <c r="U771" s="193"/>
      <c r="V771" s="193"/>
      <c r="W771" s="193"/>
      <c r="X771" s="193"/>
      <c r="Y771" s="193"/>
      <c r="Z771" s="193"/>
      <c r="AA771" s="193"/>
      <c r="AB771" s="193"/>
      <c r="AC771" s="193"/>
      <c r="AD771" s="193"/>
      <c r="AE771" s="193"/>
      <c r="AF771" s="193"/>
      <c r="AG771" s="193"/>
      <c r="AH771" s="193"/>
      <c r="AI771" s="193"/>
      <c r="AJ771" s="193"/>
      <c r="AK771" s="193"/>
      <c r="AL771" s="193"/>
      <c r="AM771" s="193"/>
      <c r="AN771" s="193"/>
      <c r="AO771" s="193"/>
      <c r="AP771" s="193"/>
      <c r="AQ771" s="193"/>
    </row>
    <row r="773" spans="5:43" ht="12.75" customHeight="1" x14ac:dyDescent="0.2">
      <c r="E773" s="72"/>
      <c r="F773" s="328" t="s">
        <v>234</v>
      </c>
      <c r="G773" s="328"/>
      <c r="H773" s="328"/>
      <c r="I773" s="328"/>
      <c r="J773" s="328"/>
      <c r="K773" s="328"/>
      <c r="L773" s="328"/>
      <c r="M773" s="328"/>
      <c r="N773" s="328"/>
      <c r="O773" s="328"/>
      <c r="P773" s="328"/>
      <c r="Q773" s="328"/>
      <c r="R773" s="328"/>
      <c r="S773" s="328"/>
      <c r="T773" s="328"/>
      <c r="U773" s="328"/>
      <c r="V773" s="328"/>
      <c r="W773" s="328"/>
      <c r="X773" s="328"/>
      <c r="Y773" s="328"/>
      <c r="Z773" s="328"/>
      <c r="AA773" s="328"/>
      <c r="AB773" s="328"/>
      <c r="AC773" s="328"/>
      <c r="AD773" s="328"/>
      <c r="AE773" s="328"/>
      <c r="AF773" s="328"/>
      <c r="AG773" s="328"/>
      <c r="AH773" s="328"/>
      <c r="AI773" s="328"/>
      <c r="AJ773" s="328"/>
      <c r="AK773" s="328"/>
      <c r="AL773" s="328"/>
      <c r="AM773" s="328"/>
      <c r="AN773" s="328"/>
      <c r="AO773" s="328"/>
      <c r="AP773" s="328"/>
      <c r="AQ773" s="328"/>
    </row>
    <row r="774" spans="5:43" ht="12.75" customHeight="1" x14ac:dyDescent="0.2">
      <c r="E774" s="72"/>
      <c r="F774" s="335" t="s">
        <v>601</v>
      </c>
      <c r="G774" s="193"/>
      <c r="H774" s="193"/>
      <c r="I774" s="193"/>
      <c r="J774" s="193"/>
      <c r="K774" s="193"/>
      <c r="L774" s="193"/>
      <c r="M774" s="193"/>
      <c r="N774" s="193"/>
      <c r="O774" s="193"/>
      <c r="P774" s="193"/>
      <c r="Q774" s="193"/>
      <c r="R774" s="193"/>
      <c r="S774" s="193"/>
      <c r="T774" s="193"/>
      <c r="U774" s="193"/>
      <c r="V774" s="193"/>
      <c r="W774" s="193"/>
      <c r="X774" s="193"/>
      <c r="Y774" s="193"/>
      <c r="Z774" s="193"/>
      <c r="AA774" s="193"/>
      <c r="AB774" s="193"/>
      <c r="AC774" s="193"/>
      <c r="AD774" s="193"/>
      <c r="AE774" s="193"/>
      <c r="AF774" s="193"/>
      <c r="AG774" s="193"/>
      <c r="AH774" s="193"/>
      <c r="AI774" s="193"/>
      <c r="AJ774" s="193"/>
      <c r="AK774" s="193"/>
      <c r="AL774" s="193"/>
      <c r="AM774" s="193"/>
      <c r="AN774" s="193"/>
      <c r="AO774" s="193"/>
      <c r="AP774" s="193"/>
      <c r="AQ774" s="193"/>
    </row>
    <row r="775" spans="5:43" x14ac:dyDescent="0.2">
      <c r="E775" s="72"/>
      <c r="F775" s="193"/>
      <c r="G775" s="193"/>
      <c r="H775" s="193"/>
      <c r="I775" s="193"/>
      <c r="J775" s="193"/>
      <c r="K775" s="193"/>
      <c r="L775" s="193"/>
      <c r="M775" s="193"/>
      <c r="N775" s="193"/>
      <c r="O775" s="193"/>
      <c r="P775" s="193"/>
      <c r="Q775" s="193"/>
      <c r="R775" s="193"/>
      <c r="S775" s="193"/>
      <c r="T775" s="193"/>
      <c r="U775" s="193"/>
      <c r="V775" s="193"/>
      <c r="W775" s="193"/>
      <c r="X775" s="193"/>
      <c r="Y775" s="193"/>
      <c r="Z775" s="193"/>
      <c r="AA775" s="193"/>
      <c r="AB775" s="193"/>
      <c r="AC775" s="193"/>
      <c r="AD775" s="193"/>
      <c r="AE775" s="193"/>
      <c r="AF775" s="193"/>
      <c r="AG775" s="193"/>
      <c r="AH775" s="193"/>
      <c r="AI775" s="193"/>
      <c r="AJ775" s="193"/>
      <c r="AK775" s="193"/>
      <c r="AL775" s="193"/>
      <c r="AM775" s="193"/>
      <c r="AN775" s="193"/>
      <c r="AO775" s="193"/>
      <c r="AP775" s="193"/>
      <c r="AQ775" s="193"/>
    </row>
    <row r="776" spans="5:43" x14ac:dyDescent="0.2">
      <c r="E776" s="72"/>
      <c r="F776" s="193"/>
      <c r="G776" s="193"/>
      <c r="H776" s="193"/>
      <c r="I776" s="193"/>
      <c r="J776" s="193"/>
      <c r="K776" s="193"/>
      <c r="L776" s="193"/>
      <c r="M776" s="193"/>
      <c r="N776" s="193"/>
      <c r="O776" s="193"/>
      <c r="P776" s="193"/>
      <c r="Q776" s="193"/>
      <c r="R776" s="193"/>
      <c r="S776" s="193"/>
      <c r="T776" s="193"/>
      <c r="U776" s="193"/>
      <c r="V776" s="193"/>
      <c r="W776" s="193"/>
      <c r="X776" s="193"/>
      <c r="Y776" s="193"/>
      <c r="Z776" s="193"/>
      <c r="AA776" s="193"/>
      <c r="AB776" s="193"/>
      <c r="AC776" s="193"/>
      <c r="AD776" s="193"/>
      <c r="AE776" s="193"/>
      <c r="AF776" s="193"/>
      <c r="AG776" s="193"/>
      <c r="AH776" s="193"/>
      <c r="AI776" s="193"/>
      <c r="AJ776" s="193"/>
      <c r="AK776" s="193"/>
      <c r="AL776" s="193"/>
      <c r="AM776" s="193"/>
      <c r="AN776" s="193"/>
      <c r="AO776" s="193"/>
      <c r="AP776" s="193"/>
      <c r="AQ776" s="193"/>
    </row>
    <row r="777" spans="5:43" x14ac:dyDescent="0.2">
      <c r="E777" s="72"/>
      <c r="F777" s="193"/>
      <c r="G777" s="193"/>
      <c r="H777" s="193"/>
      <c r="I777" s="193"/>
      <c r="J777" s="193"/>
      <c r="K777" s="193"/>
      <c r="L777" s="193"/>
      <c r="M777" s="193"/>
      <c r="N777" s="193"/>
      <c r="O777" s="193"/>
      <c r="P777" s="193"/>
      <c r="Q777" s="193"/>
      <c r="R777" s="193"/>
      <c r="S777" s="193"/>
      <c r="T777" s="193"/>
      <c r="U777" s="193"/>
      <c r="V777" s="193"/>
      <c r="W777" s="193"/>
      <c r="X777" s="193"/>
      <c r="Y777" s="193"/>
      <c r="Z777" s="193"/>
      <c r="AA777" s="193"/>
      <c r="AB777" s="193"/>
      <c r="AC777" s="193"/>
      <c r="AD777" s="193"/>
      <c r="AE777" s="193"/>
      <c r="AF777" s="193"/>
      <c r="AG777" s="193"/>
      <c r="AH777" s="193"/>
      <c r="AI777" s="193"/>
      <c r="AJ777" s="193"/>
      <c r="AK777" s="193"/>
      <c r="AL777" s="193"/>
      <c r="AM777" s="193"/>
      <c r="AN777" s="193"/>
      <c r="AO777" s="193"/>
      <c r="AP777" s="193"/>
      <c r="AQ777" s="193"/>
    </row>
    <row r="778" spans="5:43" x14ac:dyDescent="0.2">
      <c r="E778" s="72"/>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row>
    <row r="779" spans="5:43" x14ac:dyDescent="0.2">
      <c r="E779" s="72"/>
      <c r="F779" s="335" t="s">
        <v>235</v>
      </c>
      <c r="G779" s="193"/>
      <c r="H779" s="193"/>
      <c r="I779" s="193"/>
      <c r="J779" s="193"/>
      <c r="K779" s="193"/>
      <c r="L779" s="193"/>
      <c r="M779" s="193"/>
      <c r="N779" s="193"/>
      <c r="O779" s="193"/>
      <c r="P779" s="193"/>
      <c r="Q779" s="193"/>
      <c r="R779" s="193"/>
      <c r="S779" s="193"/>
      <c r="T779" s="193"/>
      <c r="U779" s="193"/>
      <c r="V779" s="193"/>
      <c r="W779" s="193"/>
      <c r="X779" s="193"/>
      <c r="Y779" s="193"/>
      <c r="Z779" s="193"/>
      <c r="AA779" s="193"/>
      <c r="AB779" s="193"/>
      <c r="AC779" s="193"/>
      <c r="AD779" s="193"/>
      <c r="AE779" s="193"/>
      <c r="AF779" s="193"/>
      <c r="AG779" s="193"/>
      <c r="AH779" s="193"/>
      <c r="AI779" s="193"/>
      <c r="AJ779" s="193"/>
      <c r="AK779" s="193"/>
      <c r="AL779" s="193"/>
      <c r="AM779" s="193"/>
      <c r="AN779" s="193"/>
      <c r="AO779" s="193"/>
      <c r="AP779" s="193"/>
      <c r="AQ779" s="193"/>
    </row>
    <row r="780" spans="5:43" ht="12.75" customHeight="1" x14ac:dyDescent="0.2">
      <c r="E780" s="72"/>
      <c r="F780" s="193"/>
      <c r="G780" s="193"/>
      <c r="H780" s="193"/>
      <c r="I780" s="193"/>
      <c r="J780" s="193"/>
      <c r="K780" s="193"/>
      <c r="L780" s="193"/>
      <c r="M780" s="193"/>
      <c r="N780" s="193"/>
      <c r="O780" s="193"/>
      <c r="P780" s="193"/>
      <c r="Q780" s="193"/>
      <c r="R780" s="193"/>
      <c r="S780" s="193"/>
      <c r="T780" s="193"/>
      <c r="U780" s="193"/>
      <c r="V780" s="193"/>
      <c r="W780" s="193"/>
      <c r="X780" s="193"/>
      <c r="Y780" s="193"/>
      <c r="Z780" s="193"/>
      <c r="AA780" s="193"/>
      <c r="AB780" s="193"/>
      <c r="AC780" s="193"/>
      <c r="AD780" s="193"/>
      <c r="AE780" s="193"/>
      <c r="AF780" s="193"/>
      <c r="AG780" s="193"/>
      <c r="AH780" s="193"/>
      <c r="AI780" s="193"/>
      <c r="AJ780" s="193"/>
      <c r="AK780" s="193"/>
      <c r="AL780" s="193"/>
      <c r="AM780" s="193"/>
      <c r="AN780" s="193"/>
      <c r="AO780" s="193"/>
      <c r="AP780" s="193"/>
      <c r="AQ780" s="193"/>
    </row>
    <row r="781" spans="5:43" x14ac:dyDescent="0.2">
      <c r="E781" s="72"/>
      <c r="F781" s="193"/>
      <c r="G781" s="193"/>
      <c r="H781" s="193"/>
      <c r="I781" s="193"/>
      <c r="J781" s="193"/>
      <c r="K781" s="193"/>
      <c r="L781" s="193"/>
      <c r="M781" s="193"/>
      <c r="N781" s="193"/>
      <c r="O781" s="193"/>
      <c r="P781" s="193"/>
      <c r="Q781" s="193"/>
      <c r="R781" s="193"/>
      <c r="S781" s="193"/>
      <c r="T781" s="193"/>
      <c r="U781" s="193"/>
      <c r="V781" s="193"/>
      <c r="W781" s="193"/>
      <c r="X781" s="193"/>
      <c r="Y781" s="193"/>
      <c r="Z781" s="193"/>
      <c r="AA781" s="193"/>
      <c r="AB781" s="193"/>
      <c r="AC781" s="193"/>
      <c r="AD781" s="193"/>
      <c r="AE781" s="193"/>
      <c r="AF781" s="193"/>
      <c r="AG781" s="193"/>
      <c r="AH781" s="193"/>
      <c r="AI781" s="193"/>
      <c r="AJ781" s="193"/>
      <c r="AK781" s="193"/>
      <c r="AL781" s="193"/>
      <c r="AM781" s="193"/>
      <c r="AN781" s="193"/>
      <c r="AO781" s="193"/>
      <c r="AP781" s="193"/>
      <c r="AQ781" s="193"/>
    </row>
    <row r="782" spans="5:43" x14ac:dyDescent="0.2">
      <c r="E782" s="72"/>
      <c r="F782" s="193"/>
      <c r="G782" s="193"/>
      <c r="H782" s="193"/>
      <c r="I782" s="193"/>
      <c r="J782" s="193"/>
      <c r="K782" s="193"/>
      <c r="L782" s="193"/>
      <c r="M782" s="193"/>
      <c r="N782" s="193"/>
      <c r="O782" s="193"/>
      <c r="P782" s="193"/>
      <c r="Q782" s="193"/>
      <c r="R782" s="193"/>
      <c r="S782" s="193"/>
      <c r="T782" s="193"/>
      <c r="U782" s="193"/>
      <c r="V782" s="193"/>
      <c r="W782" s="193"/>
      <c r="X782" s="193"/>
      <c r="Y782" s="193"/>
      <c r="Z782" s="193"/>
      <c r="AA782" s="193"/>
      <c r="AB782" s="193"/>
      <c r="AC782" s="193"/>
      <c r="AD782" s="193"/>
      <c r="AE782" s="193"/>
      <c r="AF782" s="193"/>
      <c r="AG782" s="193"/>
      <c r="AH782" s="193"/>
      <c r="AI782" s="193"/>
      <c r="AJ782" s="193"/>
      <c r="AK782" s="193"/>
      <c r="AL782" s="193"/>
      <c r="AM782" s="193"/>
      <c r="AN782" s="193"/>
      <c r="AO782" s="193"/>
      <c r="AP782" s="193"/>
      <c r="AQ782" s="193"/>
    </row>
    <row r="783" spans="5:43" x14ac:dyDescent="0.2">
      <c r="E783" s="72"/>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row>
    <row r="784" spans="5:43" ht="12.75" customHeight="1" x14ac:dyDescent="0.2">
      <c r="E784" s="72"/>
      <c r="F784" s="334" t="s">
        <v>236</v>
      </c>
      <c r="G784" s="334"/>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row>
    <row r="785" spans="4:43" ht="12.75" customHeight="1" x14ac:dyDescent="0.2">
      <c r="E785" s="72"/>
      <c r="F785" s="193" t="s">
        <v>237</v>
      </c>
      <c r="G785" s="193"/>
      <c r="H785" s="193"/>
      <c r="I785" s="193"/>
      <c r="J785" s="193"/>
      <c r="K785" s="193"/>
      <c r="L785" s="193"/>
      <c r="M785" s="193"/>
      <c r="N785" s="193"/>
      <c r="O785" s="193"/>
      <c r="P785" s="193"/>
      <c r="Q785" s="193"/>
      <c r="R785" s="193"/>
      <c r="S785" s="193"/>
      <c r="T785" s="193"/>
      <c r="U785" s="193"/>
      <c r="V785" s="193"/>
      <c r="W785" s="193"/>
      <c r="X785" s="193"/>
      <c r="Y785" s="193"/>
      <c r="Z785" s="193"/>
      <c r="AA785" s="193"/>
      <c r="AB785" s="193"/>
      <c r="AC785" s="193"/>
      <c r="AD785" s="193"/>
      <c r="AE785" s="193"/>
      <c r="AF785" s="193"/>
      <c r="AG785" s="193"/>
      <c r="AH785" s="193"/>
      <c r="AI785" s="193"/>
      <c r="AJ785" s="193"/>
      <c r="AK785" s="193"/>
      <c r="AL785" s="193"/>
      <c r="AM785" s="193"/>
      <c r="AN785" s="193"/>
      <c r="AO785" s="193"/>
      <c r="AP785" s="193"/>
      <c r="AQ785" s="193"/>
    </row>
    <row r="786" spans="4:43" x14ac:dyDescent="0.2">
      <c r="E786" s="72"/>
      <c r="F786" s="193"/>
      <c r="G786" s="193"/>
      <c r="H786" s="193"/>
      <c r="I786" s="193"/>
      <c r="J786" s="193"/>
      <c r="K786" s="193"/>
      <c r="L786" s="193"/>
      <c r="M786" s="193"/>
      <c r="N786" s="193"/>
      <c r="O786" s="193"/>
      <c r="P786" s="193"/>
      <c r="Q786" s="193"/>
      <c r="R786" s="193"/>
      <c r="S786" s="193"/>
      <c r="T786" s="193"/>
      <c r="U786" s="193"/>
      <c r="V786" s="193"/>
      <c r="W786" s="193"/>
      <c r="X786" s="193"/>
      <c r="Y786" s="193"/>
      <c r="Z786" s="193"/>
      <c r="AA786" s="193"/>
      <c r="AB786" s="193"/>
      <c r="AC786" s="193"/>
      <c r="AD786" s="193"/>
      <c r="AE786" s="193"/>
      <c r="AF786" s="193"/>
      <c r="AG786" s="193"/>
      <c r="AH786" s="193"/>
      <c r="AI786" s="193"/>
      <c r="AJ786" s="193"/>
      <c r="AK786" s="193"/>
      <c r="AL786" s="193"/>
      <c r="AM786" s="193"/>
      <c r="AN786" s="193"/>
      <c r="AO786" s="193"/>
      <c r="AP786" s="193"/>
      <c r="AQ786" s="193"/>
    </row>
    <row r="787" spans="4:43" ht="12.75" customHeight="1" x14ac:dyDescent="0.2">
      <c r="E787" s="72"/>
      <c r="F787" s="74" t="s">
        <v>28</v>
      </c>
      <c r="G787" s="193" t="s">
        <v>238</v>
      </c>
      <c r="H787" s="193"/>
      <c r="I787" s="193"/>
      <c r="J787" s="193"/>
      <c r="K787" s="193"/>
      <c r="L787" s="193"/>
      <c r="M787" s="193"/>
      <c r="N787" s="193"/>
      <c r="O787" s="193"/>
      <c r="P787" s="193"/>
      <c r="Q787" s="193"/>
      <c r="R787" s="193"/>
      <c r="S787" s="193"/>
      <c r="T787" s="193"/>
      <c r="U787" s="193"/>
      <c r="V787" s="193"/>
      <c r="W787" s="193"/>
      <c r="X787" s="193"/>
      <c r="Y787" s="193"/>
      <c r="Z787" s="193"/>
      <c r="AA787" s="193"/>
      <c r="AB787" s="193"/>
      <c r="AC787" s="193"/>
      <c r="AD787" s="193"/>
      <c r="AE787" s="193"/>
      <c r="AF787" s="193"/>
      <c r="AG787" s="193"/>
      <c r="AH787" s="193"/>
      <c r="AI787" s="193"/>
      <c r="AJ787" s="193"/>
      <c r="AK787" s="193"/>
      <c r="AL787" s="193"/>
      <c r="AM787" s="193"/>
      <c r="AN787" s="193"/>
      <c r="AO787" s="193"/>
      <c r="AP787" s="193"/>
      <c r="AQ787" s="193"/>
    </row>
    <row r="788" spans="4:43" ht="12.75" customHeight="1" x14ac:dyDescent="0.2">
      <c r="E788" s="72"/>
      <c r="F788" s="74" t="s">
        <v>28</v>
      </c>
      <c r="G788" s="193" t="s">
        <v>239</v>
      </c>
      <c r="H788" s="193"/>
      <c r="I788" s="193"/>
      <c r="J788" s="193"/>
      <c r="K788" s="193"/>
      <c r="L788" s="193"/>
      <c r="M788" s="193"/>
      <c r="N788" s="193"/>
      <c r="O788" s="193"/>
      <c r="P788" s="193"/>
      <c r="Q788" s="193"/>
      <c r="R788" s="193"/>
      <c r="S788" s="193"/>
      <c r="T788" s="193"/>
      <c r="U788" s="193"/>
      <c r="V788" s="193"/>
      <c r="W788" s="193"/>
      <c r="X788" s="193"/>
      <c r="Y788" s="193"/>
      <c r="Z788" s="193"/>
      <c r="AA788" s="193"/>
      <c r="AB788" s="193"/>
      <c r="AC788" s="193"/>
      <c r="AD788" s="193"/>
      <c r="AE788" s="193"/>
      <c r="AF788" s="193"/>
      <c r="AG788" s="193"/>
      <c r="AH788" s="193"/>
      <c r="AI788" s="193"/>
      <c r="AJ788" s="193"/>
      <c r="AK788" s="193"/>
      <c r="AL788" s="193"/>
      <c r="AM788" s="193"/>
      <c r="AN788" s="193"/>
      <c r="AO788" s="193"/>
      <c r="AP788" s="193"/>
      <c r="AQ788" s="193"/>
    </row>
    <row r="789" spans="4:43" x14ac:dyDescent="0.2">
      <c r="E789" s="72"/>
      <c r="F789" s="72"/>
      <c r="G789" s="193"/>
      <c r="H789" s="193"/>
      <c r="I789" s="193"/>
      <c r="J789" s="193"/>
      <c r="K789" s="193"/>
      <c r="L789" s="193"/>
      <c r="M789" s="193"/>
      <c r="N789" s="193"/>
      <c r="O789" s="193"/>
      <c r="P789" s="193"/>
      <c r="Q789" s="193"/>
      <c r="R789" s="193"/>
      <c r="S789" s="193"/>
      <c r="T789" s="193"/>
      <c r="U789" s="193"/>
      <c r="V789" s="193"/>
      <c r="W789" s="193"/>
      <c r="X789" s="193"/>
      <c r="Y789" s="193"/>
      <c r="Z789" s="193"/>
      <c r="AA789" s="193"/>
      <c r="AB789" s="193"/>
      <c r="AC789" s="193"/>
      <c r="AD789" s="193"/>
      <c r="AE789" s="193"/>
      <c r="AF789" s="193"/>
      <c r="AG789" s="193"/>
      <c r="AH789" s="193"/>
      <c r="AI789" s="193"/>
      <c r="AJ789" s="193"/>
      <c r="AK789" s="193"/>
      <c r="AL789" s="193"/>
      <c r="AM789" s="193"/>
      <c r="AN789" s="193"/>
      <c r="AO789" s="193"/>
      <c r="AP789" s="193"/>
      <c r="AQ789" s="193"/>
    </row>
    <row r="790" spans="4:43" x14ac:dyDescent="0.2">
      <c r="E790" s="72"/>
      <c r="F790" s="72"/>
      <c r="G790" s="193"/>
      <c r="H790" s="193"/>
      <c r="I790" s="193"/>
      <c r="J790" s="193"/>
      <c r="K790" s="193"/>
      <c r="L790" s="193"/>
      <c r="M790" s="193"/>
      <c r="N790" s="193"/>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193"/>
      <c r="AK790" s="193"/>
      <c r="AL790" s="193"/>
      <c r="AM790" s="193"/>
      <c r="AN790" s="193"/>
      <c r="AO790" s="193"/>
      <c r="AP790" s="193"/>
      <c r="AQ790" s="193"/>
    </row>
    <row r="791" spans="4:43" x14ac:dyDescent="0.2">
      <c r="E791" s="72"/>
      <c r="F791" s="72"/>
      <c r="G791" s="193"/>
      <c r="H791" s="193"/>
      <c r="I791" s="193"/>
      <c r="J791" s="193"/>
      <c r="K791" s="193"/>
      <c r="L791" s="193"/>
      <c r="M791" s="193"/>
      <c r="N791" s="193"/>
      <c r="O791" s="193"/>
      <c r="P791" s="193"/>
      <c r="Q791" s="193"/>
      <c r="R791" s="193"/>
      <c r="S791" s="193"/>
      <c r="T791" s="193"/>
      <c r="U791" s="193"/>
      <c r="V791" s="193"/>
      <c r="W791" s="193"/>
      <c r="X791" s="193"/>
      <c r="Y791" s="193"/>
      <c r="Z791" s="193"/>
      <c r="AA791" s="193"/>
      <c r="AB791" s="193"/>
      <c r="AC791" s="193"/>
      <c r="AD791" s="193"/>
      <c r="AE791" s="193"/>
      <c r="AF791" s="193"/>
      <c r="AG791" s="193"/>
      <c r="AH791" s="193"/>
      <c r="AI791" s="193"/>
      <c r="AJ791" s="193"/>
      <c r="AK791" s="193"/>
      <c r="AL791" s="193"/>
      <c r="AM791" s="193"/>
      <c r="AN791" s="193"/>
      <c r="AO791" s="193"/>
      <c r="AP791" s="193"/>
      <c r="AQ791" s="193"/>
    </row>
    <row r="792" spans="4:43" x14ac:dyDescent="0.2">
      <c r="E792" s="72"/>
      <c r="F792" s="72"/>
      <c r="G792" s="193"/>
      <c r="H792" s="193"/>
      <c r="I792" s="193"/>
      <c r="J792" s="193"/>
      <c r="K792" s="193"/>
      <c r="L792" s="193"/>
      <c r="M792" s="193"/>
      <c r="N792" s="193"/>
      <c r="O792" s="193"/>
      <c r="P792" s="193"/>
      <c r="Q792" s="193"/>
      <c r="R792" s="193"/>
      <c r="S792" s="193"/>
      <c r="T792" s="193"/>
      <c r="U792" s="193"/>
      <c r="V792" s="193"/>
      <c r="W792" s="193"/>
      <c r="X792" s="193"/>
      <c r="Y792" s="193"/>
      <c r="Z792" s="193"/>
      <c r="AA792" s="193"/>
      <c r="AB792" s="193"/>
      <c r="AC792" s="193"/>
      <c r="AD792" s="193"/>
      <c r="AE792" s="193"/>
      <c r="AF792" s="193"/>
      <c r="AG792" s="193"/>
      <c r="AH792" s="193"/>
      <c r="AI792" s="193"/>
      <c r="AJ792" s="193"/>
      <c r="AK792" s="193"/>
      <c r="AL792" s="193"/>
      <c r="AM792" s="193"/>
      <c r="AN792" s="193"/>
      <c r="AO792" s="193"/>
      <c r="AP792" s="193"/>
      <c r="AQ792" s="193"/>
    </row>
    <row r="793" spans="4:43" x14ac:dyDescent="0.2">
      <c r="E793" s="72"/>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row>
    <row r="794" spans="4:43" ht="12.75" customHeight="1" x14ac:dyDescent="0.2">
      <c r="E794" s="72"/>
      <c r="F794" s="193" t="s">
        <v>240</v>
      </c>
      <c r="G794" s="193"/>
      <c r="H794" s="193"/>
      <c r="I794" s="193"/>
      <c r="J794" s="193"/>
      <c r="K794" s="193"/>
      <c r="L794" s="193"/>
      <c r="M794" s="193"/>
      <c r="N794" s="193"/>
      <c r="O794" s="193"/>
      <c r="P794" s="193"/>
      <c r="Q794" s="193"/>
      <c r="R794" s="193"/>
      <c r="S794" s="193"/>
      <c r="T794" s="193"/>
      <c r="U794" s="193"/>
      <c r="V794" s="193"/>
      <c r="W794" s="193"/>
      <c r="X794" s="193"/>
      <c r="Y794" s="193"/>
      <c r="Z794" s="193"/>
      <c r="AA794" s="193"/>
      <c r="AB794" s="193"/>
      <c r="AC794" s="193"/>
      <c r="AD794" s="193"/>
      <c r="AE794" s="193"/>
      <c r="AF794" s="193"/>
      <c r="AG794" s="193"/>
      <c r="AH794" s="193"/>
      <c r="AI794" s="193"/>
      <c r="AJ794" s="193"/>
      <c r="AK794" s="193"/>
      <c r="AL794" s="193"/>
      <c r="AM794" s="193"/>
      <c r="AN794" s="193"/>
      <c r="AO794" s="193"/>
      <c r="AP794" s="193"/>
      <c r="AQ794" s="193"/>
    </row>
    <row r="795" spans="4:43" x14ac:dyDescent="0.2">
      <c r="E795" s="72"/>
      <c r="F795" s="193"/>
      <c r="G795" s="193"/>
      <c r="H795" s="193"/>
      <c r="I795" s="193"/>
      <c r="J795" s="193"/>
      <c r="K795" s="193"/>
      <c r="L795" s="193"/>
      <c r="M795" s="193"/>
      <c r="N795" s="193"/>
      <c r="O795" s="193"/>
      <c r="P795" s="193"/>
      <c r="Q795" s="193"/>
      <c r="R795" s="193"/>
      <c r="S795" s="193"/>
      <c r="T795" s="193"/>
      <c r="U795" s="193"/>
      <c r="V795" s="193"/>
      <c r="W795" s="193"/>
      <c r="X795" s="193"/>
      <c r="Y795" s="193"/>
      <c r="Z795" s="193"/>
      <c r="AA795" s="193"/>
      <c r="AB795" s="193"/>
      <c r="AC795" s="193"/>
      <c r="AD795" s="193"/>
      <c r="AE795" s="193"/>
      <c r="AF795" s="193"/>
      <c r="AG795" s="193"/>
      <c r="AH795" s="193"/>
      <c r="AI795" s="193"/>
      <c r="AJ795" s="193"/>
      <c r="AK795" s="193"/>
      <c r="AL795" s="193"/>
      <c r="AM795" s="193"/>
      <c r="AN795" s="193"/>
      <c r="AO795" s="193"/>
      <c r="AP795" s="193"/>
      <c r="AQ795" s="193"/>
    </row>
    <row r="796" spans="4:43" x14ac:dyDescent="0.2">
      <c r="E796" s="72"/>
      <c r="F796" s="193"/>
      <c r="G796" s="193"/>
      <c r="H796" s="193"/>
      <c r="I796" s="193"/>
      <c r="J796" s="193"/>
      <c r="K796" s="193"/>
      <c r="L796" s="193"/>
      <c r="M796" s="193"/>
      <c r="N796" s="193"/>
      <c r="O796" s="193"/>
      <c r="P796" s="193"/>
      <c r="Q796" s="193"/>
      <c r="R796" s="193"/>
      <c r="S796" s="193"/>
      <c r="T796" s="193"/>
      <c r="U796" s="193"/>
      <c r="V796" s="193"/>
      <c r="W796" s="193"/>
      <c r="X796" s="193"/>
      <c r="Y796" s="193"/>
      <c r="Z796" s="193"/>
      <c r="AA796" s="193"/>
      <c r="AB796" s="193"/>
      <c r="AC796" s="193"/>
      <c r="AD796" s="193"/>
      <c r="AE796" s="193"/>
      <c r="AF796" s="193"/>
      <c r="AG796" s="193"/>
      <c r="AH796" s="193"/>
      <c r="AI796" s="193"/>
      <c r="AJ796" s="193"/>
      <c r="AK796" s="193"/>
      <c r="AL796" s="193"/>
      <c r="AM796" s="193"/>
      <c r="AN796" s="193"/>
      <c r="AO796" s="193"/>
      <c r="AP796" s="193"/>
      <c r="AQ796" s="193"/>
    </row>
    <row r="797" spans="4:43" x14ac:dyDescent="0.2">
      <c r="E797" s="72"/>
      <c r="F797" s="193"/>
      <c r="G797" s="193"/>
      <c r="H797" s="193"/>
      <c r="I797" s="193"/>
      <c r="J797" s="193"/>
      <c r="K797" s="193"/>
      <c r="L797" s="193"/>
      <c r="M797" s="193"/>
      <c r="N797" s="193"/>
      <c r="O797" s="193"/>
      <c r="P797" s="193"/>
      <c r="Q797" s="193"/>
      <c r="R797" s="193"/>
      <c r="S797" s="193"/>
      <c r="T797" s="193"/>
      <c r="U797" s="193"/>
      <c r="V797" s="193"/>
      <c r="W797" s="193"/>
      <c r="X797" s="193"/>
      <c r="Y797" s="193"/>
      <c r="Z797" s="193"/>
      <c r="AA797" s="193"/>
      <c r="AB797" s="193"/>
      <c r="AC797" s="193"/>
      <c r="AD797" s="193"/>
      <c r="AE797" s="193"/>
      <c r="AF797" s="193"/>
      <c r="AG797" s="193"/>
      <c r="AH797" s="193"/>
      <c r="AI797" s="193"/>
      <c r="AJ797" s="193"/>
      <c r="AK797" s="193"/>
      <c r="AL797" s="193"/>
      <c r="AM797" s="193"/>
      <c r="AN797" s="193"/>
      <c r="AO797" s="193"/>
      <c r="AP797" s="193"/>
      <c r="AQ797" s="193"/>
    </row>
    <row r="798" spans="4:43" x14ac:dyDescent="0.2">
      <c r="E798" s="72"/>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row>
    <row r="799" spans="4:43" ht="12.75" customHeight="1" x14ac:dyDescent="0.2">
      <c r="D799" s="1">
        <v>9</v>
      </c>
      <c r="E799" s="72"/>
      <c r="F799" s="321" t="str">
        <f>CONCATENATE($F$497,D799,".")</f>
        <v>2.9.</v>
      </c>
      <c r="G799" s="321"/>
      <c r="H799" s="334" t="s">
        <v>241</v>
      </c>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row>
    <row r="800" spans="4:43" ht="12.75" customHeight="1" x14ac:dyDescent="0.2">
      <c r="E800" s="72"/>
      <c r="F800" s="193" t="s">
        <v>242</v>
      </c>
      <c r="G800" s="193"/>
      <c r="H800" s="193"/>
      <c r="I800" s="193"/>
      <c r="J800" s="193"/>
      <c r="K800" s="193"/>
      <c r="L800" s="193"/>
      <c r="M800" s="193"/>
      <c r="N800" s="193"/>
      <c r="O800" s="193"/>
      <c r="P800" s="193"/>
      <c r="Q800" s="193"/>
      <c r="R800" s="193"/>
      <c r="S800" s="193"/>
      <c r="T800" s="193"/>
      <c r="U800" s="193"/>
      <c r="V800" s="193"/>
      <c r="W800" s="193"/>
      <c r="X800" s="193"/>
      <c r="Y800" s="193"/>
      <c r="Z800" s="193"/>
      <c r="AA800" s="193"/>
      <c r="AB800" s="193"/>
      <c r="AC800" s="193"/>
      <c r="AD800" s="193"/>
      <c r="AE800" s="193"/>
      <c r="AF800" s="193"/>
      <c r="AG800" s="193"/>
      <c r="AH800" s="193"/>
      <c r="AI800" s="193"/>
      <c r="AJ800" s="193"/>
      <c r="AK800" s="193"/>
      <c r="AL800" s="193"/>
      <c r="AM800" s="193"/>
      <c r="AN800" s="193"/>
      <c r="AO800" s="193"/>
      <c r="AP800" s="193"/>
      <c r="AQ800" s="193"/>
    </row>
    <row r="801" spans="4:43" x14ac:dyDescent="0.2">
      <c r="E801" s="72"/>
      <c r="F801" s="193"/>
      <c r="G801" s="193"/>
      <c r="H801" s="193"/>
      <c r="I801" s="193"/>
      <c r="J801" s="193"/>
      <c r="K801" s="193"/>
      <c r="L801" s="193"/>
      <c r="M801" s="193"/>
      <c r="N801" s="193"/>
      <c r="O801" s="193"/>
      <c r="P801" s="193"/>
      <c r="Q801" s="193"/>
      <c r="R801" s="193"/>
      <c r="S801" s="193"/>
      <c r="T801" s="193"/>
      <c r="U801" s="193"/>
      <c r="V801" s="193"/>
      <c r="W801" s="193"/>
      <c r="X801" s="193"/>
      <c r="Y801" s="193"/>
      <c r="Z801" s="193"/>
      <c r="AA801" s="193"/>
      <c r="AB801" s="193"/>
      <c r="AC801" s="193"/>
      <c r="AD801" s="193"/>
      <c r="AE801" s="193"/>
      <c r="AF801" s="193"/>
      <c r="AG801" s="193"/>
      <c r="AH801" s="193"/>
      <c r="AI801" s="193"/>
      <c r="AJ801" s="193"/>
      <c r="AK801" s="193"/>
      <c r="AL801" s="193"/>
      <c r="AM801" s="193"/>
      <c r="AN801" s="193"/>
      <c r="AO801" s="193"/>
      <c r="AP801" s="193"/>
      <c r="AQ801" s="193"/>
    </row>
    <row r="802" spans="4:43" x14ac:dyDescent="0.2">
      <c r="E802" s="72"/>
      <c r="F802" s="193"/>
      <c r="G802" s="193"/>
      <c r="H802" s="193"/>
      <c r="I802" s="193"/>
      <c r="J802" s="193"/>
      <c r="K802" s="193"/>
      <c r="L802" s="193"/>
      <c r="M802" s="193"/>
      <c r="N802" s="193"/>
      <c r="O802" s="193"/>
      <c r="P802" s="193"/>
      <c r="Q802" s="193"/>
      <c r="R802" s="193"/>
      <c r="S802" s="193"/>
      <c r="T802" s="193"/>
      <c r="U802" s="193"/>
      <c r="V802" s="193"/>
      <c r="W802" s="193"/>
      <c r="X802" s="193"/>
      <c r="Y802" s="193"/>
      <c r="Z802" s="193"/>
      <c r="AA802" s="193"/>
      <c r="AB802" s="193"/>
      <c r="AC802" s="193"/>
      <c r="AD802" s="193"/>
      <c r="AE802" s="193"/>
      <c r="AF802" s="193"/>
      <c r="AG802" s="193"/>
      <c r="AH802" s="193"/>
      <c r="AI802" s="193"/>
      <c r="AJ802" s="193"/>
      <c r="AK802" s="193"/>
      <c r="AL802" s="193"/>
      <c r="AM802" s="193"/>
      <c r="AN802" s="193"/>
      <c r="AO802" s="193"/>
      <c r="AP802" s="193"/>
      <c r="AQ802" s="193"/>
    </row>
    <row r="803" spans="4:43" x14ac:dyDescent="0.2">
      <c r="E803" s="72"/>
      <c r="F803" s="193"/>
      <c r="G803" s="193"/>
      <c r="H803" s="193"/>
      <c r="I803" s="193"/>
      <c r="J803" s="193"/>
      <c r="K803" s="193"/>
      <c r="L803" s="193"/>
      <c r="M803" s="193"/>
      <c r="N803" s="193"/>
      <c r="O803" s="193"/>
      <c r="P803" s="193"/>
      <c r="Q803" s="193"/>
      <c r="R803" s="193"/>
      <c r="S803" s="193"/>
      <c r="T803" s="193"/>
      <c r="U803" s="193"/>
      <c r="V803" s="193"/>
      <c r="W803" s="193"/>
      <c r="X803" s="193"/>
      <c r="Y803" s="193"/>
      <c r="Z803" s="193"/>
      <c r="AA803" s="193"/>
      <c r="AB803" s="193"/>
      <c r="AC803" s="193"/>
      <c r="AD803" s="193"/>
      <c r="AE803" s="193"/>
      <c r="AF803" s="193"/>
      <c r="AG803" s="193"/>
      <c r="AH803" s="193"/>
      <c r="AI803" s="193"/>
      <c r="AJ803" s="193"/>
      <c r="AK803" s="193"/>
      <c r="AL803" s="193"/>
      <c r="AM803" s="193"/>
      <c r="AN803" s="193"/>
      <c r="AO803" s="193"/>
      <c r="AP803" s="193"/>
      <c r="AQ803" s="193"/>
    </row>
    <row r="804" spans="4:43" x14ac:dyDescent="0.2">
      <c r="E804" s="72"/>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row>
    <row r="805" spans="4:43" ht="12.75" customHeight="1" x14ac:dyDescent="0.2">
      <c r="E805" s="72"/>
      <c r="F805" s="193" t="s">
        <v>243</v>
      </c>
      <c r="G805" s="193"/>
      <c r="H805" s="193"/>
      <c r="I805" s="193"/>
      <c r="J805" s="193"/>
      <c r="K805" s="193"/>
      <c r="L805" s="193"/>
      <c r="M805" s="193"/>
      <c r="N805" s="193"/>
      <c r="O805" s="193"/>
      <c r="P805" s="193"/>
      <c r="Q805" s="193"/>
      <c r="R805" s="193"/>
      <c r="S805" s="193"/>
      <c r="T805" s="193"/>
      <c r="U805" s="193"/>
      <c r="V805" s="193"/>
      <c r="W805" s="193"/>
      <c r="X805" s="193"/>
      <c r="Y805" s="193"/>
      <c r="Z805" s="193"/>
      <c r="AA805" s="193"/>
      <c r="AB805" s="193"/>
      <c r="AC805" s="193"/>
      <c r="AD805" s="193"/>
      <c r="AE805" s="193"/>
      <c r="AF805" s="193"/>
      <c r="AG805" s="193"/>
      <c r="AH805" s="193"/>
      <c r="AI805" s="193"/>
      <c r="AJ805" s="193"/>
      <c r="AK805" s="193"/>
      <c r="AL805" s="193"/>
      <c r="AM805" s="193"/>
      <c r="AN805" s="193"/>
      <c r="AO805" s="193"/>
      <c r="AP805" s="193"/>
      <c r="AQ805" s="193"/>
    </row>
    <row r="806" spans="4:43" x14ac:dyDescent="0.2">
      <c r="E806" s="72"/>
      <c r="F806" s="193"/>
      <c r="G806" s="193"/>
      <c r="H806" s="193"/>
      <c r="I806" s="193"/>
      <c r="J806" s="193"/>
      <c r="K806" s="193"/>
      <c r="L806" s="193"/>
      <c r="M806" s="193"/>
      <c r="N806" s="193"/>
      <c r="O806" s="193"/>
      <c r="P806" s="193"/>
      <c r="Q806" s="193"/>
      <c r="R806" s="193"/>
      <c r="S806" s="193"/>
      <c r="T806" s="193"/>
      <c r="U806" s="193"/>
      <c r="V806" s="193"/>
      <c r="W806" s="193"/>
      <c r="X806" s="193"/>
      <c r="Y806" s="193"/>
      <c r="Z806" s="193"/>
      <c r="AA806" s="193"/>
      <c r="AB806" s="193"/>
      <c r="AC806" s="193"/>
      <c r="AD806" s="193"/>
      <c r="AE806" s="193"/>
      <c r="AF806" s="193"/>
      <c r="AG806" s="193"/>
      <c r="AH806" s="193"/>
      <c r="AI806" s="193"/>
      <c r="AJ806" s="193"/>
      <c r="AK806" s="193"/>
      <c r="AL806" s="193"/>
      <c r="AM806" s="193"/>
      <c r="AN806" s="193"/>
      <c r="AO806" s="193"/>
      <c r="AP806" s="193"/>
      <c r="AQ806" s="193"/>
    </row>
    <row r="807" spans="4:43" x14ac:dyDescent="0.2">
      <c r="E807" s="72"/>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row>
    <row r="808" spans="4:43" ht="12.75" customHeight="1" x14ac:dyDescent="0.2">
      <c r="D808" s="1">
        <v>10</v>
      </c>
      <c r="E808" s="72"/>
      <c r="F808" s="321" t="str">
        <f>CONCATENATE($F$497,D808,".")</f>
        <v>2.10.</v>
      </c>
      <c r="G808" s="321"/>
      <c r="H808" s="326" t="s">
        <v>244</v>
      </c>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c r="AH808" s="326"/>
      <c r="AI808" s="326"/>
      <c r="AJ808" s="326"/>
      <c r="AK808" s="326"/>
      <c r="AL808" s="326"/>
      <c r="AM808" s="326"/>
      <c r="AN808" s="326"/>
      <c r="AO808" s="326"/>
      <c r="AP808" s="326"/>
      <c r="AQ808" s="326"/>
    </row>
    <row r="809" spans="4:43" ht="12.75" customHeight="1" x14ac:dyDescent="0.2">
      <c r="E809" s="72"/>
      <c r="F809" s="193" t="s">
        <v>245</v>
      </c>
      <c r="G809" s="193"/>
      <c r="H809" s="193"/>
      <c r="I809" s="193"/>
      <c r="J809" s="193"/>
      <c r="K809" s="193"/>
      <c r="L809" s="193"/>
      <c r="M809" s="193"/>
      <c r="N809" s="193"/>
      <c r="O809" s="193"/>
      <c r="P809" s="193"/>
      <c r="Q809" s="193"/>
      <c r="R809" s="193"/>
      <c r="S809" s="193"/>
      <c r="T809" s="193"/>
      <c r="U809" s="193"/>
      <c r="V809" s="193"/>
      <c r="W809" s="193"/>
      <c r="X809" s="193"/>
      <c r="Y809" s="193"/>
      <c r="Z809" s="193"/>
      <c r="AA809" s="193"/>
      <c r="AB809" s="193"/>
      <c r="AC809" s="193"/>
      <c r="AD809" s="193"/>
      <c r="AE809" s="193"/>
      <c r="AF809" s="193"/>
      <c r="AG809" s="193"/>
      <c r="AH809" s="193"/>
      <c r="AI809" s="193"/>
      <c r="AJ809" s="193"/>
      <c r="AK809" s="193"/>
      <c r="AL809" s="193"/>
      <c r="AM809" s="193"/>
      <c r="AN809" s="193"/>
      <c r="AO809" s="193"/>
      <c r="AP809" s="193"/>
      <c r="AQ809" s="193"/>
    </row>
    <row r="810" spans="4:43" x14ac:dyDescent="0.2">
      <c r="E810" s="72"/>
      <c r="F810" s="193"/>
      <c r="G810" s="193"/>
      <c r="H810" s="193"/>
      <c r="I810" s="193"/>
      <c r="J810" s="193"/>
      <c r="K810" s="193"/>
      <c r="L810" s="193"/>
      <c r="M810" s="193"/>
      <c r="N810" s="193"/>
      <c r="O810" s="193"/>
      <c r="P810" s="193"/>
      <c r="Q810" s="193"/>
      <c r="R810" s="193"/>
      <c r="S810" s="193"/>
      <c r="T810" s="193"/>
      <c r="U810" s="193"/>
      <c r="V810" s="193"/>
      <c r="W810" s="193"/>
      <c r="X810" s="193"/>
      <c r="Y810" s="193"/>
      <c r="Z810" s="193"/>
      <c r="AA810" s="193"/>
      <c r="AB810" s="193"/>
      <c r="AC810" s="193"/>
      <c r="AD810" s="193"/>
      <c r="AE810" s="193"/>
      <c r="AF810" s="193"/>
      <c r="AG810" s="193"/>
      <c r="AH810" s="193"/>
      <c r="AI810" s="193"/>
      <c r="AJ810" s="193"/>
      <c r="AK810" s="193"/>
      <c r="AL810" s="193"/>
      <c r="AM810" s="193"/>
      <c r="AN810" s="193"/>
      <c r="AO810" s="193"/>
      <c r="AP810" s="193"/>
      <c r="AQ810" s="193"/>
    </row>
    <row r="811" spans="4:43" x14ac:dyDescent="0.2">
      <c r="E811" s="72"/>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row>
    <row r="812" spans="4:43" ht="12.75" customHeight="1" x14ac:dyDescent="0.2">
      <c r="E812" s="72"/>
      <c r="F812" s="193" t="s">
        <v>246</v>
      </c>
      <c r="G812" s="193"/>
      <c r="H812" s="193"/>
      <c r="I812" s="193"/>
      <c r="J812" s="193"/>
      <c r="K812" s="193"/>
      <c r="L812" s="193"/>
      <c r="M812" s="193"/>
      <c r="N812" s="193"/>
      <c r="O812" s="193"/>
      <c r="P812" s="193"/>
      <c r="Q812" s="193"/>
      <c r="R812" s="193"/>
      <c r="S812" s="193"/>
      <c r="T812" s="193"/>
      <c r="U812" s="193"/>
      <c r="V812" s="193"/>
      <c r="W812" s="193"/>
      <c r="X812" s="193"/>
      <c r="Y812" s="193"/>
      <c r="Z812" s="193"/>
      <c r="AA812" s="193"/>
      <c r="AB812" s="193"/>
      <c r="AC812" s="193"/>
      <c r="AD812" s="193"/>
      <c r="AE812" s="193"/>
      <c r="AF812" s="193"/>
      <c r="AG812" s="193"/>
      <c r="AH812" s="193"/>
      <c r="AI812" s="193"/>
      <c r="AJ812" s="193"/>
      <c r="AK812" s="193"/>
      <c r="AL812" s="193"/>
      <c r="AM812" s="193"/>
      <c r="AN812" s="193"/>
      <c r="AO812" s="193"/>
      <c r="AP812" s="193"/>
      <c r="AQ812" s="193"/>
    </row>
    <row r="813" spans="4:43" x14ac:dyDescent="0.2">
      <c r="E813" s="72"/>
      <c r="F813" s="193"/>
      <c r="G813" s="193"/>
      <c r="H813" s="193"/>
      <c r="I813" s="193"/>
      <c r="J813" s="193"/>
      <c r="K813" s="193"/>
      <c r="L813" s="193"/>
      <c r="M813" s="193"/>
      <c r="N813" s="193"/>
      <c r="O813" s="193"/>
      <c r="P813" s="193"/>
      <c r="Q813" s="193"/>
      <c r="R813" s="193"/>
      <c r="S813" s="193"/>
      <c r="T813" s="193"/>
      <c r="U813" s="193"/>
      <c r="V813" s="193"/>
      <c r="W813" s="193"/>
      <c r="X813" s="193"/>
      <c r="Y813" s="193"/>
      <c r="Z813" s="193"/>
      <c r="AA813" s="193"/>
      <c r="AB813" s="193"/>
      <c r="AC813" s="193"/>
      <c r="AD813" s="193"/>
      <c r="AE813" s="193"/>
      <c r="AF813" s="193"/>
      <c r="AG813" s="193"/>
      <c r="AH813" s="193"/>
      <c r="AI813" s="193"/>
      <c r="AJ813" s="193"/>
      <c r="AK813" s="193"/>
      <c r="AL813" s="193"/>
      <c r="AM813" s="193"/>
      <c r="AN813" s="193"/>
      <c r="AO813" s="193"/>
      <c r="AP813" s="193"/>
      <c r="AQ813" s="193"/>
    </row>
    <row r="814" spans="4:43" x14ac:dyDescent="0.2">
      <c r="E814" s="72"/>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row>
    <row r="815" spans="4:43" ht="12.75" customHeight="1" x14ac:dyDescent="0.2">
      <c r="D815" s="1">
        <v>11</v>
      </c>
      <c r="E815" s="72"/>
      <c r="F815" s="321" t="str">
        <f>CONCATENATE($F$497,D815,".")</f>
        <v>2.11.</v>
      </c>
      <c r="G815" s="321"/>
      <c r="H815" s="326" t="s">
        <v>247</v>
      </c>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c r="AH815" s="326"/>
      <c r="AI815" s="326"/>
      <c r="AJ815" s="326"/>
      <c r="AK815" s="326"/>
      <c r="AL815" s="326"/>
      <c r="AM815" s="326"/>
      <c r="AN815" s="326"/>
      <c r="AO815" s="326"/>
      <c r="AP815" s="326"/>
      <c r="AQ815" s="326"/>
    </row>
    <row r="816" spans="4:43" ht="12.75" customHeight="1" x14ac:dyDescent="0.2">
      <c r="E816" s="72"/>
      <c r="F816" s="193" t="s">
        <v>248</v>
      </c>
      <c r="G816" s="193"/>
      <c r="H816" s="193"/>
      <c r="I816" s="193"/>
      <c r="J816" s="193"/>
      <c r="K816" s="193"/>
      <c r="L816" s="193"/>
      <c r="M816" s="193"/>
      <c r="N816" s="193"/>
      <c r="O816" s="193"/>
      <c r="P816" s="193"/>
      <c r="Q816" s="193"/>
      <c r="R816" s="193"/>
      <c r="S816" s="193"/>
      <c r="T816" s="193"/>
      <c r="U816" s="193"/>
      <c r="V816" s="193"/>
      <c r="W816" s="193"/>
      <c r="X816" s="193"/>
      <c r="Y816" s="193"/>
      <c r="Z816" s="193"/>
      <c r="AA816" s="193"/>
      <c r="AB816" s="193"/>
      <c r="AC816" s="193"/>
      <c r="AD816" s="193"/>
      <c r="AE816" s="193"/>
      <c r="AF816" s="193"/>
      <c r="AG816" s="193"/>
      <c r="AH816" s="193"/>
      <c r="AI816" s="193"/>
      <c r="AJ816" s="193"/>
      <c r="AK816" s="193"/>
      <c r="AL816" s="193"/>
      <c r="AM816" s="193"/>
      <c r="AN816" s="193"/>
      <c r="AO816" s="193"/>
      <c r="AP816" s="193"/>
      <c r="AQ816" s="193"/>
    </row>
    <row r="817" spans="4:43" x14ac:dyDescent="0.2">
      <c r="E817" s="72"/>
      <c r="F817" s="193"/>
      <c r="G817" s="193"/>
      <c r="H817" s="193"/>
      <c r="I817" s="193"/>
      <c r="J817" s="193"/>
      <c r="K817" s="193"/>
      <c r="L817" s="193"/>
      <c r="M817" s="193"/>
      <c r="N817" s="193"/>
      <c r="O817" s="193"/>
      <c r="P817" s="193"/>
      <c r="Q817" s="193"/>
      <c r="R817" s="193"/>
      <c r="S817" s="193"/>
      <c r="T817" s="193"/>
      <c r="U817" s="193"/>
      <c r="V817" s="193"/>
      <c r="W817" s="193"/>
      <c r="X817" s="193"/>
      <c r="Y817" s="193"/>
      <c r="Z817" s="193"/>
      <c r="AA817" s="193"/>
      <c r="AB817" s="193"/>
      <c r="AC817" s="193"/>
      <c r="AD817" s="193"/>
      <c r="AE817" s="193"/>
      <c r="AF817" s="193"/>
      <c r="AG817" s="193"/>
      <c r="AH817" s="193"/>
      <c r="AI817" s="193"/>
      <c r="AJ817" s="193"/>
      <c r="AK817" s="193"/>
      <c r="AL817" s="193"/>
      <c r="AM817" s="193"/>
      <c r="AN817" s="193"/>
      <c r="AO817" s="193"/>
      <c r="AP817" s="193"/>
      <c r="AQ817" s="193"/>
    </row>
    <row r="818" spans="4:43" x14ac:dyDescent="0.2">
      <c r="E818" s="72"/>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row>
    <row r="819" spans="4:43" x14ac:dyDescent="0.2">
      <c r="E819" s="72"/>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row>
    <row r="820" spans="4:43" x14ac:dyDescent="0.2">
      <c r="E820" s="72"/>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row>
    <row r="821" spans="4:43" x14ac:dyDescent="0.2">
      <c r="E821" s="72"/>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row>
    <row r="822" spans="4:43" x14ac:dyDescent="0.2">
      <c r="E822" s="72"/>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row>
    <row r="823" spans="4:43" x14ac:dyDescent="0.2">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2" t="s">
        <v>28</v>
      </c>
      <c r="AN823" s="207">
        <f>AN755+1</f>
        <v>12</v>
      </c>
      <c r="AO823" s="207"/>
      <c r="AP823" s="12" t="s">
        <v>28</v>
      </c>
      <c r="AQ823" s="13"/>
    </row>
    <row r="824" spans="4:43" x14ac:dyDescent="0.2">
      <c r="E824" s="217" t="str">
        <f>UPPER($Y$28)</f>
        <v>ПТ ЛОМБАРД "МЕРКУРІЙ"</v>
      </c>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c r="AQ824" s="217"/>
    </row>
    <row r="825" spans="4:43" x14ac:dyDescent="0.2">
      <c r="E825" s="225" t="s">
        <v>150</v>
      </c>
      <c r="F825" s="225"/>
      <c r="G825" s="225"/>
      <c r="H825" s="225"/>
      <c r="I825" s="225"/>
      <c r="J825" s="225"/>
      <c r="K825" s="225"/>
      <c r="L825" s="225"/>
      <c r="M825" s="225"/>
      <c r="N825" s="225"/>
      <c r="O825" s="225"/>
      <c r="P825" s="225"/>
      <c r="Q825" s="225"/>
      <c r="R825" s="225"/>
      <c r="S825" s="225"/>
      <c r="T825" s="225"/>
      <c r="U825" s="225"/>
      <c r="V825" s="225"/>
      <c r="W825" s="225"/>
      <c r="X825" s="225"/>
      <c r="Y825" s="225"/>
      <c r="Z825" s="225"/>
      <c r="AA825" s="225"/>
      <c r="AB825" s="225"/>
      <c r="AC825" s="225"/>
      <c r="AD825" s="225"/>
      <c r="AE825" s="225"/>
      <c r="AF825" s="225"/>
      <c r="AG825" s="225"/>
      <c r="AH825" s="225"/>
      <c r="AI825" s="225"/>
      <c r="AJ825" s="225"/>
      <c r="AK825" s="225"/>
      <c r="AL825" s="225"/>
      <c r="AM825" s="225"/>
      <c r="AN825" s="225"/>
      <c r="AO825" s="225"/>
      <c r="AP825" s="225"/>
      <c r="AQ825" s="225"/>
    </row>
    <row r="826" spans="4:43" x14ac:dyDescent="0.2">
      <c r="E826" s="225" t="str">
        <f>$E$279</f>
        <v>ЗА РІК, ЩО ЗАКІНЧИВСЯ 31 ГРУДНЯ 2017 РОКУ</v>
      </c>
      <c r="F826" s="225"/>
      <c r="G826" s="225"/>
      <c r="H826" s="225"/>
      <c r="I826" s="225"/>
      <c r="J826" s="225"/>
      <c r="K826" s="225"/>
      <c r="L826" s="225"/>
      <c r="M826" s="225"/>
      <c r="N826" s="225"/>
      <c r="O826" s="225"/>
      <c r="P826" s="225"/>
      <c r="Q826" s="225"/>
      <c r="R826" s="225"/>
      <c r="S826" s="225"/>
      <c r="T826" s="225"/>
      <c r="U826" s="225"/>
      <c r="V826" s="225"/>
      <c r="W826" s="225"/>
      <c r="X826" s="225"/>
      <c r="Y826" s="225"/>
      <c r="Z826" s="225"/>
      <c r="AA826" s="225"/>
      <c r="AB826" s="225"/>
      <c r="AC826" s="225"/>
      <c r="AD826" s="225"/>
      <c r="AE826" s="225"/>
      <c r="AF826" s="225"/>
      <c r="AG826" s="225"/>
      <c r="AH826" s="225"/>
      <c r="AI826" s="225"/>
      <c r="AJ826" s="225"/>
      <c r="AK826" s="225"/>
      <c r="AL826" s="225"/>
      <c r="AM826" s="225"/>
      <c r="AN826" s="225"/>
      <c r="AO826" s="225"/>
      <c r="AP826" s="225"/>
      <c r="AQ826" s="225"/>
    </row>
    <row r="827" spans="4:43" x14ac:dyDescent="0.2">
      <c r="E827" s="227" t="str">
        <f>$E$210</f>
        <v>(в тисячах гривень, якщо не вказано інше)</v>
      </c>
      <c r="F827" s="227"/>
      <c r="G827" s="227"/>
      <c r="H827" s="227"/>
      <c r="I827" s="227"/>
      <c r="J827" s="227"/>
      <c r="K827" s="227"/>
      <c r="L827" s="227"/>
      <c r="M827" s="227"/>
      <c r="N827" s="227"/>
      <c r="O827" s="227"/>
      <c r="P827" s="227"/>
      <c r="Q827" s="227"/>
      <c r="R827" s="227"/>
      <c r="S827" s="227"/>
      <c r="T827" s="227"/>
      <c r="U827" s="227"/>
      <c r="V827" s="227"/>
      <c r="W827" s="227"/>
      <c r="X827" s="227"/>
      <c r="Y827" s="227"/>
      <c r="Z827" s="227"/>
      <c r="AA827" s="227"/>
      <c r="AB827" s="227"/>
      <c r="AC827" s="227"/>
      <c r="AD827" s="227"/>
      <c r="AE827" s="227"/>
      <c r="AF827" s="227"/>
      <c r="AG827" s="227"/>
      <c r="AH827" s="227"/>
      <c r="AI827" s="227"/>
      <c r="AJ827" s="227"/>
      <c r="AK827" s="227"/>
      <c r="AL827" s="227"/>
      <c r="AM827" s="227"/>
      <c r="AN827" s="227"/>
      <c r="AO827" s="227"/>
      <c r="AP827" s="227"/>
      <c r="AQ827" s="227"/>
    </row>
    <row r="828" spans="4:43" x14ac:dyDescent="0.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row>
    <row r="829" spans="4:43" ht="12.75" customHeight="1" x14ac:dyDescent="0.2">
      <c r="E829" s="72"/>
      <c r="F829" s="321" t="str">
        <f>$F$497</f>
        <v>2.</v>
      </c>
      <c r="G829" s="321"/>
      <c r="H829" s="326" t="str">
        <f>$H$497&amp;" (ПРОДОВЖЕННЯ)"</f>
        <v>ОСНОВНІ ПОЛОЖЕННЯ ОБЛІКОВОЇ ПОЛІТИКИ (ПРОДОВЖЕННЯ)</v>
      </c>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c r="AH829" s="326"/>
      <c r="AI829" s="326"/>
      <c r="AJ829" s="326"/>
      <c r="AK829" s="326"/>
      <c r="AL829" s="326"/>
      <c r="AM829" s="326"/>
      <c r="AN829" s="326"/>
      <c r="AO829" s="326"/>
      <c r="AP829" s="326"/>
      <c r="AQ829" s="326"/>
    </row>
    <row r="830" spans="4:43" x14ac:dyDescent="0.2">
      <c r="E830" s="72"/>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row>
    <row r="831" spans="4:43" ht="12.75" customHeight="1" x14ac:dyDescent="0.2">
      <c r="D831" s="1">
        <v>12</v>
      </c>
      <c r="E831" s="72"/>
      <c r="F831" s="321" t="str">
        <f>CONCATENATE($F$497,D831,".")</f>
        <v>2.12.</v>
      </c>
      <c r="G831" s="321"/>
      <c r="H831" s="326" t="s">
        <v>249</v>
      </c>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c r="AH831" s="326"/>
      <c r="AI831" s="326"/>
      <c r="AJ831" s="326"/>
      <c r="AK831" s="326"/>
      <c r="AL831" s="326"/>
      <c r="AM831" s="326"/>
      <c r="AN831" s="326"/>
      <c r="AO831" s="326"/>
      <c r="AP831" s="326"/>
      <c r="AQ831" s="326"/>
    </row>
    <row r="832" spans="4:43" ht="12.75" customHeight="1" x14ac:dyDescent="0.2">
      <c r="E832" s="72"/>
      <c r="F832" s="193" t="s">
        <v>250</v>
      </c>
      <c r="G832" s="193"/>
      <c r="H832" s="193"/>
      <c r="I832" s="193"/>
      <c r="J832" s="193"/>
      <c r="K832" s="193"/>
      <c r="L832" s="193"/>
      <c r="M832" s="193"/>
      <c r="N832" s="193"/>
      <c r="O832" s="193"/>
      <c r="P832" s="193"/>
      <c r="Q832" s="193"/>
      <c r="R832" s="193"/>
      <c r="S832" s="193"/>
      <c r="T832" s="193"/>
      <c r="U832" s="193"/>
      <c r="V832" s="193"/>
      <c r="W832" s="193"/>
      <c r="X832" s="193"/>
      <c r="Y832" s="193"/>
      <c r="Z832" s="193"/>
      <c r="AA832" s="193"/>
      <c r="AB832" s="193"/>
      <c r="AC832" s="193"/>
      <c r="AD832" s="193"/>
      <c r="AE832" s="193"/>
      <c r="AF832" s="193"/>
      <c r="AG832" s="193"/>
      <c r="AH832" s="193"/>
      <c r="AI832" s="193"/>
      <c r="AJ832" s="193"/>
      <c r="AK832" s="193"/>
      <c r="AL832" s="193"/>
      <c r="AM832" s="193"/>
      <c r="AN832" s="193"/>
      <c r="AO832" s="193"/>
      <c r="AP832" s="193"/>
      <c r="AQ832" s="193"/>
    </row>
    <row r="833" spans="4:43" x14ac:dyDescent="0.2">
      <c r="E833" s="72"/>
      <c r="F833" s="193"/>
      <c r="G833" s="193"/>
      <c r="H833" s="193"/>
      <c r="I833" s="193"/>
      <c r="J833" s="193"/>
      <c r="K833" s="193"/>
      <c r="L833" s="193"/>
      <c r="M833" s="193"/>
      <c r="N833" s="193"/>
      <c r="O833" s="193"/>
      <c r="P833" s="193"/>
      <c r="Q833" s="193"/>
      <c r="R833" s="193"/>
      <c r="S833" s="193"/>
      <c r="T833" s="193"/>
      <c r="U833" s="193"/>
      <c r="V833" s="193"/>
      <c r="W833" s="193"/>
      <c r="X833" s="193"/>
      <c r="Y833" s="193"/>
      <c r="Z833" s="193"/>
      <c r="AA833" s="193"/>
      <c r="AB833" s="193"/>
      <c r="AC833" s="193"/>
      <c r="AD833" s="193"/>
      <c r="AE833" s="193"/>
      <c r="AF833" s="193"/>
      <c r="AG833" s="193"/>
      <c r="AH833" s="193"/>
      <c r="AI833" s="193"/>
      <c r="AJ833" s="193"/>
      <c r="AK833" s="193"/>
      <c r="AL833" s="193"/>
      <c r="AM833" s="193"/>
      <c r="AN833" s="193"/>
      <c r="AO833" s="193"/>
      <c r="AP833" s="193"/>
      <c r="AQ833" s="193"/>
    </row>
    <row r="834" spans="4:43" x14ac:dyDescent="0.2">
      <c r="E834" s="72"/>
      <c r="F834" s="193"/>
      <c r="G834" s="193"/>
      <c r="H834" s="193"/>
      <c r="I834" s="193"/>
      <c r="J834" s="193"/>
      <c r="K834" s="193"/>
      <c r="L834" s="193"/>
      <c r="M834" s="193"/>
      <c r="N834" s="193"/>
      <c r="O834" s="193"/>
      <c r="P834" s="193"/>
      <c r="Q834" s="193"/>
      <c r="R834" s="193"/>
      <c r="S834" s="193"/>
      <c r="T834" s="193"/>
      <c r="U834" s="193"/>
      <c r="V834" s="193"/>
      <c r="W834" s="193"/>
      <c r="X834" s="193"/>
      <c r="Y834" s="193"/>
      <c r="Z834" s="193"/>
      <c r="AA834" s="193"/>
      <c r="AB834" s="193"/>
      <c r="AC834" s="193"/>
      <c r="AD834" s="193"/>
      <c r="AE834" s="193"/>
      <c r="AF834" s="193"/>
      <c r="AG834" s="193"/>
      <c r="AH834" s="193"/>
      <c r="AI834" s="193"/>
      <c r="AJ834" s="193"/>
      <c r="AK834" s="193"/>
      <c r="AL834" s="193"/>
      <c r="AM834" s="193"/>
      <c r="AN834" s="193"/>
      <c r="AO834" s="193"/>
      <c r="AP834" s="193"/>
      <c r="AQ834" s="193"/>
    </row>
    <row r="835" spans="4:43" x14ac:dyDescent="0.2">
      <c r="E835" s="72"/>
      <c r="F835" s="193"/>
      <c r="G835" s="193"/>
      <c r="H835" s="193"/>
      <c r="I835" s="193"/>
      <c r="J835" s="193"/>
      <c r="K835" s="193"/>
      <c r="L835" s="193"/>
      <c r="M835" s="193"/>
      <c r="N835" s="193"/>
      <c r="O835" s="193"/>
      <c r="P835" s="193"/>
      <c r="Q835" s="193"/>
      <c r="R835" s="193"/>
      <c r="S835" s="193"/>
      <c r="T835" s="193"/>
      <c r="U835" s="193"/>
      <c r="V835" s="193"/>
      <c r="W835" s="193"/>
      <c r="X835" s="193"/>
      <c r="Y835" s="193"/>
      <c r="Z835" s="193"/>
      <c r="AA835" s="193"/>
      <c r="AB835" s="193"/>
      <c r="AC835" s="193"/>
      <c r="AD835" s="193"/>
      <c r="AE835" s="193"/>
      <c r="AF835" s="193"/>
      <c r="AG835" s="193"/>
      <c r="AH835" s="193"/>
      <c r="AI835" s="193"/>
      <c r="AJ835" s="193"/>
      <c r="AK835" s="193"/>
      <c r="AL835" s="193"/>
      <c r="AM835" s="193"/>
      <c r="AN835" s="193"/>
      <c r="AO835" s="193"/>
      <c r="AP835" s="193"/>
      <c r="AQ835" s="193"/>
    </row>
    <row r="836" spans="4:43" x14ac:dyDescent="0.2">
      <c r="E836" s="72"/>
      <c r="F836" s="193"/>
      <c r="G836" s="193"/>
      <c r="H836" s="193"/>
      <c r="I836" s="193"/>
      <c r="J836" s="193"/>
      <c r="K836" s="193"/>
      <c r="L836" s="193"/>
      <c r="M836" s="193"/>
      <c r="N836" s="193"/>
      <c r="O836" s="193"/>
      <c r="P836" s="193"/>
      <c r="Q836" s="193"/>
      <c r="R836" s="193"/>
      <c r="S836" s="193"/>
      <c r="T836" s="193"/>
      <c r="U836" s="193"/>
      <c r="V836" s="193"/>
      <c r="W836" s="193"/>
      <c r="X836" s="193"/>
      <c r="Y836" s="193"/>
      <c r="Z836" s="193"/>
      <c r="AA836" s="193"/>
      <c r="AB836" s="193"/>
      <c r="AC836" s="193"/>
      <c r="AD836" s="193"/>
      <c r="AE836" s="193"/>
      <c r="AF836" s="193"/>
      <c r="AG836" s="193"/>
      <c r="AH836" s="193"/>
      <c r="AI836" s="193"/>
      <c r="AJ836" s="193"/>
      <c r="AK836" s="193"/>
      <c r="AL836" s="193"/>
      <c r="AM836" s="193"/>
      <c r="AN836" s="193"/>
      <c r="AO836" s="193"/>
      <c r="AP836" s="193"/>
      <c r="AQ836" s="193"/>
    </row>
    <row r="837" spans="4:43" x14ac:dyDescent="0.2">
      <c r="E837" s="72"/>
      <c r="F837" s="193"/>
      <c r="G837" s="193"/>
      <c r="H837" s="193"/>
      <c r="I837" s="193"/>
      <c r="J837" s="193"/>
      <c r="K837" s="193"/>
      <c r="L837" s="193"/>
      <c r="M837" s="193"/>
      <c r="N837" s="193"/>
      <c r="O837" s="193"/>
      <c r="P837" s="193"/>
      <c r="Q837" s="193"/>
      <c r="R837" s="193"/>
      <c r="S837" s="193"/>
      <c r="T837" s="193"/>
      <c r="U837" s="193"/>
      <c r="V837" s="193"/>
      <c r="W837" s="193"/>
      <c r="X837" s="193"/>
      <c r="Y837" s="193"/>
      <c r="Z837" s="193"/>
      <c r="AA837" s="193"/>
      <c r="AB837" s="193"/>
      <c r="AC837" s="193"/>
      <c r="AD837" s="193"/>
      <c r="AE837" s="193"/>
      <c r="AF837" s="193"/>
      <c r="AG837" s="193"/>
      <c r="AH837" s="193"/>
      <c r="AI837" s="193"/>
      <c r="AJ837" s="193"/>
      <c r="AK837" s="193"/>
      <c r="AL837" s="193"/>
      <c r="AM837" s="193"/>
      <c r="AN837" s="193"/>
      <c r="AO837" s="193"/>
      <c r="AP837" s="193"/>
      <c r="AQ837" s="193"/>
    </row>
    <row r="838" spans="4:43" x14ac:dyDescent="0.2">
      <c r="E838" s="72"/>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row>
    <row r="839" spans="4:43" ht="12.75" customHeight="1" x14ac:dyDescent="0.2">
      <c r="D839" s="1">
        <v>13</v>
      </c>
      <c r="E839" s="72"/>
      <c r="F839" s="321" t="str">
        <f>CONCATENATE($F$497,D839,".")</f>
        <v>2.13.</v>
      </c>
      <c r="G839" s="321"/>
      <c r="H839" s="326" t="s">
        <v>251</v>
      </c>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c r="AH839" s="326"/>
      <c r="AI839" s="326"/>
      <c r="AJ839" s="326"/>
      <c r="AK839" s="326"/>
      <c r="AL839" s="326"/>
      <c r="AM839" s="326"/>
      <c r="AN839" s="326"/>
      <c r="AO839" s="326"/>
      <c r="AP839" s="326"/>
      <c r="AQ839" s="326"/>
    </row>
    <row r="840" spans="4:43" x14ac:dyDescent="0.2">
      <c r="E840" s="72"/>
      <c r="F840" s="193" t="s">
        <v>253</v>
      </c>
      <c r="G840" s="193"/>
      <c r="H840" s="193"/>
      <c r="I840" s="193"/>
      <c r="J840" s="193"/>
      <c r="K840" s="193"/>
      <c r="L840" s="193"/>
      <c r="M840" s="193"/>
      <c r="N840" s="193"/>
      <c r="O840" s="193"/>
      <c r="P840" s="193"/>
      <c r="Q840" s="193"/>
      <c r="R840" s="193"/>
      <c r="S840" s="193"/>
      <c r="T840" s="193"/>
      <c r="U840" s="193"/>
      <c r="V840" s="193"/>
      <c r="W840" s="193"/>
      <c r="X840" s="193"/>
      <c r="Y840" s="193"/>
      <c r="Z840" s="193"/>
      <c r="AA840" s="193"/>
      <c r="AB840" s="193"/>
      <c r="AC840" s="193"/>
      <c r="AD840" s="193"/>
      <c r="AE840" s="193"/>
      <c r="AF840" s="193"/>
      <c r="AG840" s="193"/>
      <c r="AH840" s="193"/>
      <c r="AI840" s="193"/>
      <c r="AJ840" s="193"/>
      <c r="AK840" s="193"/>
      <c r="AL840" s="193"/>
      <c r="AM840" s="193"/>
      <c r="AN840" s="193"/>
      <c r="AO840" s="193"/>
      <c r="AP840" s="193"/>
      <c r="AQ840" s="193"/>
    </row>
    <row r="841" spans="4:43" x14ac:dyDescent="0.2">
      <c r="E841" s="72"/>
      <c r="F841" s="193"/>
      <c r="G841" s="193"/>
      <c r="H841" s="193"/>
      <c r="I841" s="193"/>
      <c r="J841" s="193"/>
      <c r="K841" s="193"/>
      <c r="L841" s="193"/>
      <c r="M841" s="193"/>
      <c r="N841" s="193"/>
      <c r="O841" s="193"/>
      <c r="P841" s="193"/>
      <c r="Q841" s="193"/>
      <c r="R841" s="193"/>
      <c r="S841" s="193"/>
      <c r="T841" s="193"/>
      <c r="U841" s="193"/>
      <c r="V841" s="193"/>
      <c r="W841" s="193"/>
      <c r="X841" s="193"/>
      <c r="Y841" s="193"/>
      <c r="Z841" s="193"/>
      <c r="AA841" s="193"/>
      <c r="AB841" s="193"/>
      <c r="AC841" s="193"/>
      <c r="AD841" s="193"/>
      <c r="AE841" s="193"/>
      <c r="AF841" s="193"/>
      <c r="AG841" s="193"/>
      <c r="AH841" s="193"/>
      <c r="AI841" s="193"/>
      <c r="AJ841" s="193"/>
      <c r="AK841" s="193"/>
      <c r="AL841" s="193"/>
      <c r="AM841" s="193"/>
      <c r="AN841" s="193"/>
      <c r="AO841" s="193"/>
      <c r="AP841" s="193"/>
      <c r="AQ841" s="193"/>
    </row>
    <row r="842" spans="4:43" x14ac:dyDescent="0.2">
      <c r="E842" s="72"/>
      <c r="F842" s="193"/>
      <c r="G842" s="193"/>
      <c r="H842" s="193"/>
      <c r="I842" s="193"/>
      <c r="J842" s="193"/>
      <c r="K842" s="193"/>
      <c r="L842" s="193"/>
      <c r="M842" s="193"/>
      <c r="N842" s="193"/>
      <c r="O842" s="193"/>
      <c r="P842" s="193"/>
      <c r="Q842" s="193"/>
      <c r="R842" s="193"/>
      <c r="S842" s="193"/>
      <c r="T842" s="193"/>
      <c r="U842" s="193"/>
      <c r="V842" s="193"/>
      <c r="W842" s="193"/>
      <c r="X842" s="193"/>
      <c r="Y842" s="193"/>
      <c r="Z842" s="193"/>
      <c r="AA842" s="193"/>
      <c r="AB842" s="193"/>
      <c r="AC842" s="193"/>
      <c r="AD842" s="193"/>
      <c r="AE842" s="193"/>
      <c r="AF842" s="193"/>
      <c r="AG842" s="193"/>
      <c r="AH842" s="193"/>
      <c r="AI842" s="193"/>
      <c r="AJ842" s="193"/>
      <c r="AK842" s="193"/>
      <c r="AL842" s="193"/>
      <c r="AM842" s="193"/>
      <c r="AN842" s="193"/>
      <c r="AO842" s="193"/>
      <c r="AP842" s="193"/>
      <c r="AQ842" s="193"/>
    </row>
    <row r="843" spans="4:43" x14ac:dyDescent="0.2">
      <c r="E843" s="72"/>
      <c r="F843" s="193"/>
      <c r="G843" s="193"/>
      <c r="H843" s="193"/>
      <c r="I843" s="193"/>
      <c r="J843" s="193"/>
      <c r="K843" s="193"/>
      <c r="L843" s="193"/>
      <c r="M843" s="193"/>
      <c r="N843" s="193"/>
      <c r="O843" s="193"/>
      <c r="P843" s="193"/>
      <c r="Q843" s="193"/>
      <c r="R843" s="193"/>
      <c r="S843" s="193"/>
      <c r="T843" s="193"/>
      <c r="U843" s="193"/>
      <c r="V843" s="193"/>
      <c r="W843" s="193"/>
      <c r="X843" s="193"/>
      <c r="Y843" s="193"/>
      <c r="Z843" s="193"/>
      <c r="AA843" s="193"/>
      <c r="AB843" s="193"/>
      <c r="AC843" s="193"/>
      <c r="AD843" s="193"/>
      <c r="AE843" s="193"/>
      <c r="AF843" s="193"/>
      <c r="AG843" s="193"/>
      <c r="AH843" s="193"/>
      <c r="AI843" s="193"/>
      <c r="AJ843" s="193"/>
      <c r="AK843" s="193"/>
      <c r="AL843" s="193"/>
      <c r="AM843" s="193"/>
      <c r="AN843" s="193"/>
      <c r="AO843" s="193"/>
      <c r="AP843" s="193"/>
      <c r="AQ843" s="193"/>
    </row>
    <row r="844" spans="4:43" x14ac:dyDescent="0.2">
      <c r="E844" s="72"/>
      <c r="F844" s="193"/>
      <c r="G844" s="193"/>
      <c r="H844" s="193"/>
      <c r="I844" s="193"/>
      <c r="J844" s="193"/>
      <c r="K844" s="193"/>
      <c r="L844" s="193"/>
      <c r="M844" s="193"/>
      <c r="N844" s="193"/>
      <c r="O844" s="193"/>
      <c r="P844" s="193"/>
      <c r="Q844" s="193"/>
      <c r="R844" s="193"/>
      <c r="S844" s="193"/>
      <c r="T844" s="193"/>
      <c r="U844" s="193"/>
      <c r="V844" s="193"/>
      <c r="W844" s="193"/>
      <c r="X844" s="193"/>
      <c r="Y844" s="193"/>
      <c r="Z844" s="193"/>
      <c r="AA844" s="193"/>
      <c r="AB844" s="193"/>
      <c r="AC844" s="193"/>
      <c r="AD844" s="193"/>
      <c r="AE844" s="193"/>
      <c r="AF844" s="193"/>
      <c r="AG844" s="193"/>
      <c r="AH844" s="193"/>
      <c r="AI844" s="193"/>
      <c r="AJ844" s="193"/>
      <c r="AK844" s="193"/>
      <c r="AL844" s="193"/>
      <c r="AM844" s="193"/>
      <c r="AN844" s="193"/>
      <c r="AO844" s="193"/>
      <c r="AP844" s="193"/>
      <c r="AQ844" s="193"/>
    </row>
    <row r="845" spans="4:43" x14ac:dyDescent="0.2">
      <c r="E845" s="72"/>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row>
    <row r="846" spans="4:43" ht="12.75" customHeight="1" x14ac:dyDescent="0.2">
      <c r="E846" s="72"/>
      <c r="F846" s="193" t="s">
        <v>254</v>
      </c>
      <c r="G846" s="193"/>
      <c r="H846" s="193"/>
      <c r="I846" s="193"/>
      <c r="J846" s="193"/>
      <c r="K846" s="193"/>
      <c r="L846" s="193"/>
      <c r="M846" s="193"/>
      <c r="N846" s="193"/>
      <c r="O846" s="193"/>
      <c r="P846" s="193"/>
      <c r="Q846" s="193"/>
      <c r="R846" s="193"/>
      <c r="S846" s="193"/>
      <c r="T846" s="193"/>
      <c r="U846" s="193"/>
      <c r="V846" s="193"/>
      <c r="W846" s="193"/>
      <c r="X846" s="193"/>
      <c r="Y846" s="193"/>
      <c r="Z846" s="193"/>
      <c r="AA846" s="193"/>
      <c r="AB846" s="193"/>
      <c r="AC846" s="193"/>
      <c r="AD846" s="193"/>
      <c r="AE846" s="193"/>
      <c r="AF846" s="193"/>
      <c r="AG846" s="193"/>
      <c r="AH846" s="193"/>
      <c r="AI846" s="193"/>
      <c r="AJ846" s="193"/>
      <c r="AK846" s="193"/>
      <c r="AL846" s="193"/>
      <c r="AM846" s="193"/>
      <c r="AN846" s="193"/>
      <c r="AO846" s="193"/>
      <c r="AP846" s="193"/>
      <c r="AQ846" s="193"/>
    </row>
    <row r="847" spans="4:43" x14ac:dyDescent="0.2">
      <c r="E847" s="72"/>
      <c r="F847" s="193"/>
      <c r="G847" s="193"/>
      <c r="H847" s="193"/>
      <c r="I847" s="193"/>
      <c r="J847" s="193"/>
      <c r="K847" s="193"/>
      <c r="L847" s="193"/>
      <c r="M847" s="193"/>
      <c r="N847" s="193"/>
      <c r="O847" s="193"/>
      <c r="P847" s="193"/>
      <c r="Q847" s="193"/>
      <c r="R847" s="193"/>
      <c r="S847" s="193"/>
      <c r="T847" s="193"/>
      <c r="U847" s="193"/>
      <c r="V847" s="193"/>
      <c r="W847" s="193"/>
      <c r="X847" s="193"/>
      <c r="Y847" s="193"/>
      <c r="Z847" s="193"/>
      <c r="AA847" s="193"/>
      <c r="AB847" s="193"/>
      <c r="AC847" s="193"/>
      <c r="AD847" s="193"/>
      <c r="AE847" s="193"/>
      <c r="AF847" s="193"/>
      <c r="AG847" s="193"/>
      <c r="AH847" s="193"/>
      <c r="AI847" s="193"/>
      <c r="AJ847" s="193"/>
      <c r="AK847" s="193"/>
      <c r="AL847" s="193"/>
      <c r="AM847" s="193"/>
      <c r="AN847" s="193"/>
      <c r="AO847" s="193"/>
      <c r="AP847" s="193"/>
      <c r="AQ847" s="193"/>
    </row>
    <row r="848" spans="4:43" x14ac:dyDescent="0.2">
      <c r="E848" s="72"/>
      <c r="F848" s="193"/>
      <c r="G848" s="193"/>
      <c r="H848" s="193"/>
      <c r="I848" s="193"/>
      <c r="J848" s="193"/>
      <c r="K848" s="193"/>
      <c r="L848" s="193"/>
      <c r="M848" s="193"/>
      <c r="N848" s="193"/>
      <c r="O848" s="193"/>
      <c r="P848" s="193"/>
      <c r="Q848" s="193"/>
      <c r="R848" s="193"/>
      <c r="S848" s="193"/>
      <c r="T848" s="193"/>
      <c r="U848" s="193"/>
      <c r="V848" s="193"/>
      <c r="W848" s="193"/>
      <c r="X848" s="193"/>
      <c r="Y848" s="193"/>
      <c r="Z848" s="193"/>
      <c r="AA848" s="193"/>
      <c r="AB848" s="193"/>
      <c r="AC848" s="193"/>
      <c r="AD848" s="193"/>
      <c r="AE848" s="193"/>
      <c r="AF848" s="193"/>
      <c r="AG848" s="193"/>
      <c r="AH848" s="193"/>
      <c r="AI848" s="193"/>
      <c r="AJ848" s="193"/>
      <c r="AK848" s="193"/>
      <c r="AL848" s="193"/>
      <c r="AM848" s="193"/>
      <c r="AN848" s="193"/>
      <c r="AO848" s="193"/>
      <c r="AP848" s="193"/>
      <c r="AQ848" s="193"/>
    </row>
    <row r="849" spans="5:43" x14ac:dyDescent="0.2">
      <c r="E849" s="72"/>
      <c r="F849" s="193"/>
      <c r="G849" s="193"/>
      <c r="H849" s="193"/>
      <c r="I849" s="193"/>
      <c r="J849" s="193"/>
      <c r="K849" s="193"/>
      <c r="L849" s="193"/>
      <c r="M849" s="193"/>
      <c r="N849" s="193"/>
      <c r="O849" s="193"/>
      <c r="P849" s="193"/>
      <c r="Q849" s="193"/>
      <c r="R849" s="193"/>
      <c r="S849" s="193"/>
      <c r="T849" s="193"/>
      <c r="U849" s="193"/>
      <c r="V849" s="193"/>
      <c r="W849" s="193"/>
      <c r="X849" s="193"/>
      <c r="Y849" s="193"/>
      <c r="Z849" s="193"/>
      <c r="AA849" s="193"/>
      <c r="AB849" s="193"/>
      <c r="AC849" s="193"/>
      <c r="AD849" s="193"/>
      <c r="AE849" s="193"/>
      <c r="AF849" s="193"/>
      <c r="AG849" s="193"/>
      <c r="AH849" s="193"/>
      <c r="AI849" s="193"/>
      <c r="AJ849" s="193"/>
      <c r="AK849" s="193"/>
      <c r="AL849" s="193"/>
      <c r="AM849" s="193"/>
      <c r="AN849" s="193"/>
      <c r="AO849" s="193"/>
      <c r="AP849" s="193"/>
      <c r="AQ849" s="193"/>
    </row>
    <row r="850" spans="5:43" x14ac:dyDescent="0.2">
      <c r="E850" s="72"/>
      <c r="F850" s="193"/>
      <c r="G850" s="193"/>
      <c r="H850" s="193"/>
      <c r="I850" s="193"/>
      <c r="J850" s="193"/>
      <c r="K850" s="193"/>
      <c r="L850" s="193"/>
      <c r="M850" s="193"/>
      <c r="N850" s="193"/>
      <c r="O850" s="193"/>
      <c r="P850" s="193"/>
      <c r="Q850" s="193"/>
      <c r="R850" s="193"/>
      <c r="S850" s="193"/>
      <c r="T850" s="193"/>
      <c r="U850" s="193"/>
      <c r="V850" s="193"/>
      <c r="W850" s="193"/>
      <c r="X850" s="193"/>
      <c r="Y850" s="193"/>
      <c r="Z850" s="193"/>
      <c r="AA850" s="193"/>
      <c r="AB850" s="193"/>
      <c r="AC850" s="193"/>
      <c r="AD850" s="193"/>
      <c r="AE850" s="193"/>
      <c r="AF850" s="193"/>
      <c r="AG850" s="193"/>
      <c r="AH850" s="193"/>
      <c r="AI850" s="193"/>
      <c r="AJ850" s="193"/>
      <c r="AK850" s="193"/>
      <c r="AL850" s="193"/>
      <c r="AM850" s="193"/>
      <c r="AN850" s="193"/>
      <c r="AO850" s="193"/>
      <c r="AP850" s="193"/>
      <c r="AQ850" s="193"/>
    </row>
    <row r="851" spans="5:43" x14ac:dyDescent="0.2">
      <c r="E851" s="72"/>
      <c r="F851" s="193"/>
      <c r="G851" s="193"/>
      <c r="H851" s="193"/>
      <c r="I851" s="193"/>
      <c r="J851" s="193"/>
      <c r="K851" s="193"/>
      <c r="L851" s="193"/>
      <c r="M851" s="193"/>
      <c r="N851" s="193"/>
      <c r="O851" s="193"/>
      <c r="P851" s="193"/>
      <c r="Q851" s="193"/>
      <c r="R851" s="193"/>
      <c r="S851" s="193"/>
      <c r="T851" s="193"/>
      <c r="U851" s="193"/>
      <c r="V851" s="193"/>
      <c r="W851" s="193"/>
      <c r="X851" s="193"/>
      <c r="Y851" s="193"/>
      <c r="Z851" s="193"/>
      <c r="AA851" s="193"/>
      <c r="AB851" s="193"/>
      <c r="AC851" s="193"/>
      <c r="AD851" s="193"/>
      <c r="AE851" s="193"/>
      <c r="AF851" s="193"/>
      <c r="AG851" s="193"/>
      <c r="AH851" s="193"/>
      <c r="AI851" s="193"/>
      <c r="AJ851" s="193"/>
      <c r="AK851" s="193"/>
      <c r="AL851" s="193"/>
      <c r="AM851" s="193"/>
      <c r="AN851" s="193"/>
      <c r="AO851" s="193"/>
      <c r="AP851" s="193"/>
      <c r="AQ851" s="193"/>
    </row>
    <row r="852" spans="5:43" x14ac:dyDescent="0.2">
      <c r="E852" s="72"/>
      <c r="F852" s="193"/>
      <c r="G852" s="193"/>
      <c r="H852" s="193"/>
      <c r="I852" s="193"/>
      <c r="J852" s="193"/>
      <c r="K852" s="193"/>
      <c r="L852" s="193"/>
      <c r="M852" s="193"/>
      <c r="N852" s="193"/>
      <c r="O852" s="193"/>
      <c r="P852" s="193"/>
      <c r="Q852" s="193"/>
      <c r="R852" s="193"/>
      <c r="S852" s="193"/>
      <c r="T852" s="193"/>
      <c r="U852" s="193"/>
      <c r="V852" s="193"/>
      <c r="W852" s="193"/>
      <c r="X852" s="193"/>
      <c r="Y852" s="193"/>
      <c r="Z852" s="193"/>
      <c r="AA852" s="193"/>
      <c r="AB852" s="193"/>
      <c r="AC852" s="193"/>
      <c r="AD852" s="193"/>
      <c r="AE852" s="193"/>
      <c r="AF852" s="193"/>
      <c r="AG852" s="193"/>
      <c r="AH852" s="193"/>
      <c r="AI852" s="193"/>
      <c r="AJ852" s="193"/>
      <c r="AK852" s="193"/>
      <c r="AL852" s="193"/>
      <c r="AM852" s="193"/>
      <c r="AN852" s="193"/>
      <c r="AO852" s="193"/>
      <c r="AP852" s="193"/>
      <c r="AQ852" s="193"/>
    </row>
    <row r="853" spans="5:43" x14ac:dyDescent="0.2">
      <c r="E853" s="72"/>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row>
    <row r="854" spans="5:43" ht="12.75" customHeight="1" x14ac:dyDescent="0.2">
      <c r="E854" s="72"/>
      <c r="F854" s="193" t="s">
        <v>255</v>
      </c>
      <c r="G854" s="193"/>
      <c r="H854" s="193"/>
      <c r="I854" s="193"/>
      <c r="J854" s="193"/>
      <c r="K854" s="193"/>
      <c r="L854" s="193"/>
      <c r="M854" s="193"/>
      <c r="N854" s="193"/>
      <c r="O854" s="193"/>
      <c r="P854" s="193"/>
      <c r="Q854" s="193"/>
      <c r="R854" s="193"/>
      <c r="S854" s="193"/>
      <c r="T854" s="193"/>
      <c r="U854" s="193"/>
      <c r="V854" s="193"/>
      <c r="W854" s="193"/>
      <c r="X854" s="193"/>
      <c r="Y854" s="193"/>
      <c r="Z854" s="193"/>
      <c r="AA854" s="193"/>
      <c r="AB854" s="193"/>
      <c r="AC854" s="193"/>
      <c r="AD854" s="193"/>
      <c r="AE854" s="193"/>
      <c r="AF854" s="193"/>
      <c r="AG854" s="193"/>
      <c r="AH854" s="193"/>
      <c r="AI854" s="193"/>
      <c r="AJ854" s="193"/>
      <c r="AK854" s="193"/>
      <c r="AL854" s="193"/>
      <c r="AM854" s="193"/>
      <c r="AN854" s="193"/>
      <c r="AO854" s="193"/>
      <c r="AP854" s="193"/>
      <c r="AQ854" s="193"/>
    </row>
    <row r="855" spans="5:43" x14ac:dyDescent="0.2">
      <c r="E855" s="72"/>
      <c r="F855" s="193"/>
      <c r="G855" s="193"/>
      <c r="H855" s="193"/>
      <c r="I855" s="193"/>
      <c r="J855" s="193"/>
      <c r="K855" s="193"/>
      <c r="L855" s="193"/>
      <c r="M855" s="193"/>
      <c r="N855" s="193"/>
      <c r="O855" s="193"/>
      <c r="P855" s="193"/>
      <c r="Q855" s="193"/>
      <c r="R855" s="193"/>
      <c r="S855" s="193"/>
      <c r="T855" s="193"/>
      <c r="U855" s="193"/>
      <c r="V855" s="193"/>
      <c r="W855" s="193"/>
      <c r="X855" s="193"/>
      <c r="Y855" s="193"/>
      <c r="Z855" s="193"/>
      <c r="AA855" s="193"/>
      <c r="AB855" s="193"/>
      <c r="AC855" s="193"/>
      <c r="AD855" s="193"/>
      <c r="AE855" s="193"/>
      <c r="AF855" s="193"/>
      <c r="AG855" s="193"/>
      <c r="AH855" s="193"/>
      <c r="AI855" s="193"/>
      <c r="AJ855" s="193"/>
      <c r="AK855" s="193"/>
      <c r="AL855" s="193"/>
      <c r="AM855" s="193"/>
      <c r="AN855" s="193"/>
      <c r="AO855" s="193"/>
      <c r="AP855" s="193"/>
      <c r="AQ855" s="193"/>
    </row>
    <row r="856" spans="5:43" x14ac:dyDescent="0.2">
      <c r="E856" s="72"/>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row>
    <row r="857" spans="5:43" ht="12.75" customHeight="1" x14ac:dyDescent="0.2">
      <c r="E857" s="72"/>
      <c r="F857" s="334" t="s">
        <v>256</v>
      </c>
      <c r="G857" s="334"/>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row>
    <row r="858" spans="5:43" ht="12.75" customHeight="1" x14ac:dyDescent="0.2">
      <c r="E858" s="72"/>
      <c r="F858" s="199" t="s">
        <v>257</v>
      </c>
      <c r="G858" s="199"/>
      <c r="H858" s="199"/>
      <c r="I858" s="199"/>
      <c r="J858" s="199"/>
      <c r="K858" s="199"/>
      <c r="L858" s="199"/>
      <c r="M858" s="199"/>
      <c r="N858" s="199"/>
      <c r="O858" s="199"/>
      <c r="P858" s="199"/>
      <c r="Q858" s="199"/>
      <c r="R858" s="199"/>
      <c r="S858" s="199"/>
      <c r="T858" s="199"/>
      <c r="U858" s="199"/>
      <c r="V858" s="199"/>
      <c r="W858" s="199"/>
      <c r="X858" s="199"/>
      <c r="Y858" s="199"/>
      <c r="Z858" s="199"/>
      <c r="AA858" s="199"/>
      <c r="AB858" s="199"/>
      <c r="AC858" s="199"/>
      <c r="AD858" s="199"/>
      <c r="AE858" s="199"/>
      <c r="AF858" s="199"/>
      <c r="AG858" s="199"/>
      <c r="AH858" s="199"/>
      <c r="AI858" s="199"/>
      <c r="AJ858" s="199"/>
      <c r="AK858" s="199"/>
      <c r="AL858" s="199"/>
      <c r="AM858" s="199"/>
      <c r="AN858" s="199"/>
      <c r="AO858" s="199"/>
      <c r="AP858" s="199"/>
      <c r="AQ858" s="199"/>
    </row>
    <row r="859" spans="5:43" ht="12.75" customHeight="1" x14ac:dyDescent="0.2">
      <c r="E859" s="72"/>
      <c r="F859" s="74" t="s">
        <v>28</v>
      </c>
      <c r="G859" s="199" t="s">
        <v>258</v>
      </c>
      <c r="H859" s="199"/>
      <c r="I859" s="199"/>
      <c r="J859" s="199"/>
      <c r="K859" s="199"/>
      <c r="L859" s="199"/>
      <c r="M859" s="199"/>
      <c r="N859" s="199"/>
      <c r="O859" s="199"/>
      <c r="P859" s="199"/>
      <c r="Q859" s="199"/>
      <c r="R859" s="199"/>
      <c r="S859" s="199"/>
      <c r="T859" s="199"/>
      <c r="U859" s="199"/>
      <c r="V859" s="199"/>
      <c r="W859" s="199"/>
      <c r="X859" s="199"/>
      <c r="Y859" s="199"/>
      <c r="Z859" s="199"/>
      <c r="AA859" s="199"/>
      <c r="AB859" s="199"/>
      <c r="AC859" s="199"/>
      <c r="AD859" s="199"/>
      <c r="AE859" s="199"/>
      <c r="AF859" s="199"/>
      <c r="AG859" s="199"/>
      <c r="AH859" s="199"/>
      <c r="AI859" s="199"/>
      <c r="AJ859" s="199"/>
      <c r="AK859" s="199"/>
      <c r="AL859" s="199"/>
      <c r="AM859" s="199"/>
      <c r="AN859" s="199"/>
      <c r="AO859" s="199"/>
      <c r="AP859" s="199"/>
      <c r="AQ859" s="199"/>
    </row>
    <row r="860" spans="5:43" ht="12.75" customHeight="1" x14ac:dyDescent="0.2">
      <c r="E860" s="72"/>
      <c r="F860" s="74" t="s">
        <v>28</v>
      </c>
      <c r="G860" s="193" t="s">
        <v>259</v>
      </c>
      <c r="H860" s="193"/>
      <c r="I860" s="193"/>
      <c r="J860" s="193"/>
      <c r="K860" s="193"/>
      <c r="L860" s="193"/>
      <c r="M860" s="193"/>
      <c r="N860" s="193"/>
      <c r="O860" s="193"/>
      <c r="P860" s="193"/>
      <c r="Q860" s="193"/>
      <c r="R860" s="193"/>
      <c r="S860" s="193"/>
      <c r="T860" s="193"/>
      <c r="U860" s="193"/>
      <c r="V860" s="193"/>
      <c r="W860" s="193"/>
      <c r="X860" s="193"/>
      <c r="Y860" s="193"/>
      <c r="Z860" s="193"/>
      <c r="AA860" s="193"/>
      <c r="AB860" s="193"/>
      <c r="AC860" s="193"/>
      <c r="AD860" s="193"/>
      <c r="AE860" s="193"/>
      <c r="AF860" s="193"/>
      <c r="AG860" s="193"/>
      <c r="AH860" s="193"/>
      <c r="AI860" s="193"/>
      <c r="AJ860" s="193"/>
      <c r="AK860" s="193"/>
      <c r="AL860" s="193"/>
      <c r="AM860" s="193"/>
      <c r="AN860" s="193"/>
      <c r="AO860" s="193"/>
      <c r="AP860" s="193"/>
      <c r="AQ860" s="193"/>
    </row>
    <row r="861" spans="5:43" x14ac:dyDescent="0.2">
      <c r="E861" s="72"/>
      <c r="F861" s="37"/>
      <c r="G861" s="193"/>
      <c r="H861" s="193"/>
      <c r="I861" s="193"/>
      <c r="J861" s="193"/>
      <c r="K861" s="193"/>
      <c r="L861" s="193"/>
      <c r="M861" s="193"/>
      <c r="N861" s="193"/>
      <c r="O861" s="193"/>
      <c r="P861" s="193"/>
      <c r="Q861" s="193"/>
      <c r="R861" s="193"/>
      <c r="S861" s="193"/>
      <c r="T861" s="193"/>
      <c r="U861" s="193"/>
      <c r="V861" s="193"/>
      <c r="W861" s="193"/>
      <c r="X861" s="193"/>
      <c r="Y861" s="193"/>
      <c r="Z861" s="193"/>
      <c r="AA861" s="193"/>
      <c r="AB861" s="193"/>
      <c r="AC861" s="193"/>
      <c r="AD861" s="193"/>
      <c r="AE861" s="193"/>
      <c r="AF861" s="193"/>
      <c r="AG861" s="193"/>
      <c r="AH861" s="193"/>
      <c r="AI861" s="193"/>
      <c r="AJ861" s="193"/>
      <c r="AK861" s="193"/>
      <c r="AL861" s="193"/>
      <c r="AM861" s="193"/>
      <c r="AN861" s="193"/>
      <c r="AO861" s="193"/>
      <c r="AP861" s="193"/>
      <c r="AQ861" s="193"/>
    </row>
    <row r="862" spans="5:43" ht="12.75" customHeight="1" x14ac:dyDescent="0.2">
      <c r="E862" s="72"/>
      <c r="F862" s="74" t="s">
        <v>28</v>
      </c>
      <c r="G862" s="199" t="s">
        <v>260</v>
      </c>
      <c r="H862" s="199"/>
      <c r="I862" s="199"/>
      <c r="J862" s="199"/>
      <c r="K862" s="199"/>
      <c r="L862" s="199"/>
      <c r="M862" s="199"/>
      <c r="N862" s="199"/>
      <c r="O862" s="199"/>
      <c r="P862" s="199"/>
      <c r="Q862" s="199"/>
      <c r="R862" s="199"/>
      <c r="S862" s="199"/>
      <c r="T862" s="199"/>
      <c r="U862" s="199"/>
      <c r="V862" s="199"/>
      <c r="W862" s="199"/>
      <c r="X862" s="199"/>
      <c r="Y862" s="199"/>
      <c r="Z862" s="199"/>
      <c r="AA862" s="199"/>
      <c r="AB862" s="199"/>
      <c r="AC862" s="199"/>
      <c r="AD862" s="199"/>
      <c r="AE862" s="199"/>
      <c r="AF862" s="199"/>
      <c r="AG862" s="199"/>
      <c r="AH862" s="199"/>
      <c r="AI862" s="199"/>
      <c r="AJ862" s="199"/>
      <c r="AK862" s="199"/>
      <c r="AL862" s="199"/>
      <c r="AM862" s="199"/>
      <c r="AN862" s="199"/>
      <c r="AO862" s="199"/>
      <c r="AP862" s="199"/>
      <c r="AQ862" s="199"/>
    </row>
    <row r="863" spans="5:43" ht="12.75" customHeight="1" x14ac:dyDescent="0.2">
      <c r="E863" s="72"/>
      <c r="F863" s="74" t="s">
        <v>28</v>
      </c>
      <c r="G863" s="199" t="s">
        <v>588</v>
      </c>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c r="AI863" s="199"/>
      <c r="AJ863" s="199"/>
      <c r="AK863" s="199"/>
      <c r="AL863" s="199"/>
      <c r="AM863" s="199"/>
      <c r="AN863" s="199"/>
      <c r="AO863" s="199"/>
      <c r="AP863" s="199"/>
      <c r="AQ863" s="199"/>
    </row>
    <row r="864" spans="5:43" ht="12.75" customHeight="1" x14ac:dyDescent="0.2">
      <c r="E864" s="72"/>
      <c r="F864" s="74" t="s">
        <v>28</v>
      </c>
      <c r="G864" s="199" t="s">
        <v>261</v>
      </c>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c r="AI864" s="199"/>
      <c r="AJ864" s="199"/>
      <c r="AK864" s="199"/>
      <c r="AL864" s="199"/>
      <c r="AM864" s="199"/>
      <c r="AN864" s="199"/>
      <c r="AO864" s="199"/>
      <c r="AP864" s="199"/>
      <c r="AQ864" s="199"/>
    </row>
    <row r="865" spans="4:43" x14ac:dyDescent="0.2">
      <c r="E865" s="72"/>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row>
    <row r="866" spans="4:43" x14ac:dyDescent="0.2">
      <c r="E866" s="72"/>
      <c r="F866" s="334" t="s">
        <v>262</v>
      </c>
      <c r="G866" s="334"/>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row>
    <row r="867" spans="4:43" x14ac:dyDescent="0.2">
      <c r="E867" s="72"/>
      <c r="F867" s="199" t="s">
        <v>263</v>
      </c>
      <c r="G867" s="199"/>
      <c r="H867" s="199"/>
      <c r="I867" s="199"/>
      <c r="J867" s="199"/>
      <c r="K867" s="199"/>
      <c r="L867" s="199"/>
      <c r="M867" s="199"/>
      <c r="N867" s="199"/>
      <c r="O867" s="199"/>
      <c r="P867" s="199"/>
      <c r="Q867" s="199"/>
      <c r="R867" s="199"/>
      <c r="S867" s="199"/>
      <c r="T867" s="199"/>
      <c r="U867" s="199"/>
      <c r="V867" s="199"/>
      <c r="W867" s="199"/>
      <c r="X867" s="199"/>
      <c r="Y867" s="199"/>
      <c r="Z867" s="199"/>
      <c r="AA867" s="199"/>
      <c r="AB867" s="199"/>
      <c r="AC867" s="199"/>
      <c r="AD867" s="199"/>
      <c r="AE867" s="199"/>
      <c r="AF867" s="199"/>
      <c r="AG867" s="199"/>
      <c r="AH867" s="199"/>
      <c r="AI867" s="199"/>
      <c r="AJ867" s="199"/>
      <c r="AK867" s="199"/>
      <c r="AL867" s="199"/>
      <c r="AM867" s="199"/>
      <c r="AN867" s="199"/>
      <c r="AO867" s="199"/>
      <c r="AP867" s="199"/>
      <c r="AQ867" s="199"/>
    </row>
    <row r="868" spans="4:43" x14ac:dyDescent="0.2">
      <c r="E868" s="72"/>
      <c r="F868" s="74" t="s">
        <v>28</v>
      </c>
      <c r="G868" s="199" t="s">
        <v>260</v>
      </c>
      <c r="H868" s="199"/>
      <c r="I868" s="199"/>
      <c r="J868" s="199"/>
      <c r="K868" s="199"/>
      <c r="L868" s="199"/>
      <c r="M868" s="199"/>
      <c r="N868" s="199"/>
      <c r="O868" s="199"/>
      <c r="P868" s="199"/>
      <c r="Q868" s="199"/>
      <c r="R868" s="199"/>
      <c r="S868" s="199"/>
      <c r="T868" s="199"/>
      <c r="U868" s="199"/>
      <c r="V868" s="199"/>
      <c r="W868" s="199"/>
      <c r="X868" s="199"/>
      <c r="Y868" s="199"/>
      <c r="Z868" s="199"/>
      <c r="AA868" s="199"/>
      <c r="AB868" s="199"/>
      <c r="AC868" s="199"/>
      <c r="AD868" s="199"/>
      <c r="AE868" s="199"/>
      <c r="AF868" s="199"/>
      <c r="AG868" s="199"/>
      <c r="AH868" s="199"/>
      <c r="AI868" s="199"/>
      <c r="AJ868" s="199"/>
      <c r="AK868" s="199"/>
      <c r="AL868" s="199"/>
      <c r="AM868" s="199"/>
      <c r="AN868" s="199"/>
      <c r="AO868" s="199"/>
      <c r="AP868" s="199"/>
      <c r="AQ868" s="199"/>
    </row>
    <row r="869" spans="4:43" x14ac:dyDescent="0.2">
      <c r="E869" s="72"/>
      <c r="F869" s="74" t="s">
        <v>28</v>
      </c>
      <c r="G869" s="199" t="s">
        <v>266</v>
      </c>
      <c r="H869" s="199"/>
      <c r="I869" s="199"/>
      <c r="J869" s="199"/>
      <c r="K869" s="199"/>
      <c r="L869" s="199"/>
      <c r="M869" s="199"/>
      <c r="N869" s="199"/>
      <c r="O869" s="199"/>
      <c r="P869" s="199"/>
      <c r="Q869" s="199"/>
      <c r="R869" s="199"/>
      <c r="S869" s="199"/>
      <c r="T869" s="199"/>
      <c r="U869" s="199"/>
      <c r="V869" s="199"/>
      <c r="W869" s="199"/>
      <c r="X869" s="199"/>
      <c r="Y869" s="199"/>
      <c r="Z869" s="199"/>
      <c r="AA869" s="199"/>
      <c r="AB869" s="199"/>
      <c r="AC869" s="199"/>
      <c r="AD869" s="199"/>
      <c r="AE869" s="199"/>
      <c r="AF869" s="199"/>
      <c r="AG869" s="199"/>
      <c r="AH869" s="199"/>
      <c r="AI869" s="199"/>
      <c r="AJ869" s="199"/>
      <c r="AK869" s="199"/>
      <c r="AL869" s="199"/>
      <c r="AM869" s="199"/>
      <c r="AN869" s="199"/>
      <c r="AO869" s="199"/>
      <c r="AP869" s="199"/>
      <c r="AQ869" s="199"/>
    </row>
    <row r="870" spans="4:43" x14ac:dyDescent="0.2">
      <c r="E870" s="72"/>
      <c r="F870" s="74" t="s">
        <v>28</v>
      </c>
      <c r="G870" s="199" t="s">
        <v>589</v>
      </c>
      <c r="H870" s="199"/>
      <c r="I870" s="199"/>
      <c r="J870" s="199"/>
      <c r="K870" s="199"/>
      <c r="L870" s="199"/>
      <c r="M870" s="199"/>
      <c r="N870" s="199"/>
      <c r="O870" s="199"/>
      <c r="P870" s="199"/>
      <c r="Q870" s="199"/>
      <c r="R870" s="199"/>
      <c r="S870" s="199"/>
      <c r="T870" s="199"/>
      <c r="U870" s="199"/>
      <c r="V870" s="199"/>
      <c r="W870" s="199"/>
      <c r="X870" s="199"/>
      <c r="Y870" s="199"/>
      <c r="Z870" s="199"/>
      <c r="AA870" s="199"/>
      <c r="AB870" s="199"/>
      <c r="AC870" s="199"/>
      <c r="AD870" s="199"/>
      <c r="AE870" s="199"/>
      <c r="AF870" s="199"/>
      <c r="AG870" s="199"/>
      <c r="AH870" s="199"/>
      <c r="AI870" s="199"/>
      <c r="AJ870" s="199"/>
      <c r="AK870" s="199"/>
      <c r="AL870" s="199"/>
      <c r="AM870" s="199"/>
      <c r="AN870" s="199"/>
      <c r="AO870" s="199"/>
      <c r="AP870" s="199"/>
      <c r="AQ870" s="199"/>
    </row>
    <row r="871" spans="4:43" x14ac:dyDescent="0.2">
      <c r="E871" s="72"/>
      <c r="F871" s="74" t="s">
        <v>28</v>
      </c>
      <c r="G871" s="193" t="s">
        <v>267</v>
      </c>
      <c r="H871" s="193"/>
      <c r="I871" s="193"/>
      <c r="J871" s="193"/>
      <c r="K871" s="193"/>
      <c r="L871" s="193"/>
      <c r="M871" s="193"/>
      <c r="N871" s="193"/>
      <c r="O871" s="193"/>
      <c r="P871" s="193"/>
      <c r="Q871" s="193"/>
      <c r="R871" s="193"/>
      <c r="S871" s="193"/>
      <c r="T871" s="193"/>
      <c r="U871" s="193"/>
      <c r="V871" s="193"/>
      <c r="W871" s="193"/>
      <c r="X871" s="193"/>
      <c r="Y871" s="193"/>
      <c r="Z871" s="193"/>
      <c r="AA871" s="193"/>
      <c r="AB871" s="193"/>
      <c r="AC871" s="193"/>
      <c r="AD871" s="193"/>
      <c r="AE871" s="193"/>
      <c r="AF871" s="193"/>
      <c r="AG871" s="193"/>
      <c r="AH871" s="193"/>
      <c r="AI871" s="193"/>
      <c r="AJ871" s="193"/>
      <c r="AK871" s="193"/>
      <c r="AL871" s="193"/>
      <c r="AM871" s="193"/>
      <c r="AN871" s="193"/>
      <c r="AO871" s="193"/>
      <c r="AP871" s="193"/>
      <c r="AQ871" s="193"/>
    </row>
    <row r="872" spans="4:43" x14ac:dyDescent="0.2">
      <c r="E872" s="72"/>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row>
    <row r="873" spans="4:43" ht="12.75" customHeight="1" x14ac:dyDescent="0.2">
      <c r="D873" s="1">
        <v>14</v>
      </c>
      <c r="E873" s="72"/>
      <c r="F873" s="321" t="str">
        <f>CONCATENATE($F$497,D873,".")</f>
        <v>2.14.</v>
      </c>
      <c r="G873" s="321"/>
      <c r="H873" s="326" t="s">
        <v>268</v>
      </c>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c r="AH873" s="326"/>
      <c r="AI873" s="326"/>
      <c r="AJ873" s="326"/>
      <c r="AK873" s="326"/>
      <c r="AL873" s="326"/>
      <c r="AM873" s="326"/>
      <c r="AN873" s="326"/>
      <c r="AO873" s="326"/>
      <c r="AP873" s="326"/>
      <c r="AQ873" s="326"/>
    </row>
    <row r="874" spans="4:43" x14ac:dyDescent="0.2">
      <c r="E874" s="72"/>
      <c r="F874" s="193" t="s">
        <v>270</v>
      </c>
      <c r="G874" s="193"/>
      <c r="H874" s="193"/>
      <c r="I874" s="193"/>
      <c r="J874" s="193"/>
      <c r="K874" s="193"/>
      <c r="L874" s="193"/>
      <c r="M874" s="193"/>
      <c r="N874" s="193"/>
      <c r="O874" s="193"/>
      <c r="P874" s="193"/>
      <c r="Q874" s="193"/>
      <c r="R874" s="193"/>
      <c r="S874" s="193"/>
      <c r="T874" s="193"/>
      <c r="U874" s="193"/>
      <c r="V874" s="193"/>
      <c r="W874" s="193"/>
      <c r="X874" s="193"/>
      <c r="Y874" s="193"/>
      <c r="Z874" s="193"/>
      <c r="AA874" s="193"/>
      <c r="AB874" s="193"/>
      <c r="AC874" s="193"/>
      <c r="AD874" s="193"/>
      <c r="AE874" s="193"/>
      <c r="AF874" s="193"/>
      <c r="AG874" s="193"/>
      <c r="AH874" s="193"/>
      <c r="AI874" s="193"/>
      <c r="AJ874" s="193"/>
      <c r="AK874" s="193"/>
      <c r="AL874" s="193"/>
      <c r="AM874" s="193"/>
      <c r="AN874" s="193"/>
      <c r="AO874" s="193"/>
      <c r="AP874" s="193"/>
      <c r="AQ874" s="193"/>
    </row>
    <row r="875" spans="4:43" x14ac:dyDescent="0.2">
      <c r="E875" s="72"/>
      <c r="F875" s="193"/>
      <c r="G875" s="193"/>
      <c r="H875" s="193"/>
      <c r="I875" s="193"/>
      <c r="J875" s="193"/>
      <c r="K875" s="193"/>
      <c r="L875" s="193"/>
      <c r="M875" s="193"/>
      <c r="N875" s="193"/>
      <c r="O875" s="193"/>
      <c r="P875" s="193"/>
      <c r="Q875" s="193"/>
      <c r="R875" s="193"/>
      <c r="S875" s="193"/>
      <c r="T875" s="193"/>
      <c r="U875" s="193"/>
      <c r="V875" s="193"/>
      <c r="W875" s="193"/>
      <c r="X875" s="193"/>
      <c r="Y875" s="193"/>
      <c r="Z875" s="193"/>
      <c r="AA875" s="193"/>
      <c r="AB875" s="193"/>
      <c r="AC875" s="193"/>
      <c r="AD875" s="193"/>
      <c r="AE875" s="193"/>
      <c r="AF875" s="193"/>
      <c r="AG875" s="193"/>
      <c r="AH875" s="193"/>
      <c r="AI875" s="193"/>
      <c r="AJ875" s="193"/>
      <c r="AK875" s="193"/>
      <c r="AL875" s="193"/>
      <c r="AM875" s="193"/>
      <c r="AN875" s="193"/>
      <c r="AO875" s="193"/>
      <c r="AP875" s="193"/>
      <c r="AQ875" s="193"/>
    </row>
    <row r="876" spans="4:43" x14ac:dyDescent="0.2">
      <c r="E876" s="72"/>
      <c r="F876" s="193"/>
      <c r="G876" s="193"/>
      <c r="H876" s="193"/>
      <c r="I876" s="193"/>
      <c r="J876" s="193"/>
      <c r="K876" s="193"/>
      <c r="L876" s="193"/>
      <c r="M876" s="193"/>
      <c r="N876" s="193"/>
      <c r="O876" s="193"/>
      <c r="P876" s="193"/>
      <c r="Q876" s="193"/>
      <c r="R876" s="193"/>
      <c r="S876" s="193"/>
      <c r="T876" s="193"/>
      <c r="U876" s="193"/>
      <c r="V876" s="193"/>
      <c r="W876" s="193"/>
      <c r="X876" s="193"/>
      <c r="Y876" s="193"/>
      <c r="Z876" s="193"/>
      <c r="AA876" s="193"/>
      <c r="AB876" s="193"/>
      <c r="AC876" s="193"/>
      <c r="AD876" s="193"/>
      <c r="AE876" s="193"/>
      <c r="AF876" s="193"/>
      <c r="AG876" s="193"/>
      <c r="AH876" s="193"/>
      <c r="AI876" s="193"/>
      <c r="AJ876" s="193"/>
      <c r="AK876" s="193"/>
      <c r="AL876" s="193"/>
      <c r="AM876" s="193"/>
      <c r="AN876" s="193"/>
      <c r="AO876" s="193"/>
      <c r="AP876" s="193"/>
      <c r="AQ876" s="193"/>
    </row>
    <row r="877" spans="4:43" x14ac:dyDescent="0.2">
      <c r="E877" s="72"/>
      <c r="F877" s="193" t="s">
        <v>271</v>
      </c>
      <c r="G877" s="193"/>
      <c r="H877" s="193"/>
      <c r="I877" s="193"/>
      <c r="J877" s="193"/>
      <c r="K877" s="193"/>
      <c r="L877" s="193"/>
      <c r="M877" s="193"/>
      <c r="N877" s="193"/>
      <c r="O877" s="193"/>
      <c r="P877" s="193"/>
      <c r="Q877" s="193"/>
      <c r="R877" s="193"/>
      <c r="S877" s="193"/>
      <c r="T877" s="193"/>
      <c r="U877" s="193"/>
      <c r="V877" s="193"/>
      <c r="W877" s="193"/>
      <c r="X877" s="193"/>
      <c r="Y877" s="193"/>
      <c r="Z877" s="193"/>
      <c r="AA877" s="193"/>
      <c r="AB877" s="193"/>
      <c r="AC877" s="193"/>
      <c r="AD877" s="193"/>
      <c r="AE877" s="193"/>
      <c r="AF877" s="193"/>
      <c r="AG877" s="193"/>
      <c r="AH877" s="193"/>
      <c r="AI877" s="193"/>
      <c r="AJ877" s="193"/>
      <c r="AK877" s="193"/>
      <c r="AL877" s="193"/>
      <c r="AM877" s="193"/>
      <c r="AN877" s="193"/>
      <c r="AO877" s="193"/>
      <c r="AP877" s="193"/>
      <c r="AQ877" s="193"/>
    </row>
    <row r="878" spans="4:43" x14ac:dyDescent="0.2">
      <c r="E878" s="72"/>
      <c r="F878" s="193"/>
      <c r="G878" s="193"/>
      <c r="H878" s="193"/>
      <c r="I878" s="193"/>
      <c r="J878" s="193"/>
      <c r="K878" s="193"/>
      <c r="L878" s="193"/>
      <c r="M878" s="193"/>
      <c r="N878" s="193"/>
      <c r="O878" s="193"/>
      <c r="P878" s="193"/>
      <c r="Q878" s="193"/>
      <c r="R878" s="193"/>
      <c r="S878" s="193"/>
      <c r="T878" s="193"/>
      <c r="U878" s="193"/>
      <c r="V878" s="193"/>
      <c r="W878" s="193"/>
      <c r="X878" s="193"/>
      <c r="Y878" s="193"/>
      <c r="Z878" s="193"/>
      <c r="AA878" s="193"/>
      <c r="AB878" s="193"/>
      <c r="AC878" s="193"/>
      <c r="AD878" s="193"/>
      <c r="AE878" s="193"/>
      <c r="AF878" s="193"/>
      <c r="AG878" s="193"/>
      <c r="AH878" s="193"/>
      <c r="AI878" s="193"/>
      <c r="AJ878" s="193"/>
      <c r="AK878" s="193"/>
      <c r="AL878" s="193"/>
      <c r="AM878" s="193"/>
      <c r="AN878" s="193"/>
      <c r="AO878" s="193"/>
      <c r="AP878" s="193"/>
      <c r="AQ878" s="193"/>
    </row>
    <row r="879" spans="4:43" x14ac:dyDescent="0.2">
      <c r="E879" s="72"/>
      <c r="F879" s="193"/>
      <c r="G879" s="193"/>
      <c r="H879" s="193"/>
      <c r="I879" s="193"/>
      <c r="J879" s="193"/>
      <c r="K879" s="193"/>
      <c r="L879" s="193"/>
      <c r="M879" s="193"/>
      <c r="N879" s="193"/>
      <c r="O879" s="193"/>
      <c r="P879" s="193"/>
      <c r="Q879" s="193"/>
      <c r="R879" s="193"/>
      <c r="S879" s="193"/>
      <c r="T879" s="193"/>
      <c r="U879" s="193"/>
      <c r="V879" s="193"/>
      <c r="W879" s="193"/>
      <c r="X879" s="193"/>
      <c r="Y879" s="193"/>
      <c r="Z879" s="193"/>
      <c r="AA879" s="193"/>
      <c r="AB879" s="193"/>
      <c r="AC879" s="193"/>
      <c r="AD879" s="193"/>
      <c r="AE879" s="193"/>
      <c r="AF879" s="193"/>
      <c r="AG879" s="193"/>
      <c r="AH879" s="193"/>
      <c r="AI879" s="193"/>
      <c r="AJ879" s="193"/>
      <c r="AK879" s="193"/>
      <c r="AL879" s="193"/>
      <c r="AM879" s="193"/>
      <c r="AN879" s="193"/>
      <c r="AO879" s="193"/>
      <c r="AP879" s="193"/>
      <c r="AQ879" s="193"/>
    </row>
    <row r="880" spans="4:43" x14ac:dyDescent="0.2">
      <c r="E880" s="72"/>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row>
    <row r="881" spans="5:43" x14ac:dyDescent="0.2">
      <c r="E881" s="72"/>
      <c r="F881" s="193" t="s">
        <v>272</v>
      </c>
      <c r="G881" s="193"/>
      <c r="H881" s="193"/>
      <c r="I881" s="193"/>
      <c r="J881" s="193"/>
      <c r="K881" s="193"/>
      <c r="L881" s="193"/>
      <c r="M881" s="193"/>
      <c r="N881" s="193"/>
      <c r="O881" s="193"/>
      <c r="P881" s="193"/>
      <c r="Q881" s="193"/>
      <c r="R881" s="193"/>
      <c r="S881" s="193"/>
      <c r="T881" s="193"/>
      <c r="U881" s="193"/>
      <c r="V881" s="193"/>
      <c r="W881" s="193"/>
      <c r="X881" s="193"/>
      <c r="Y881" s="193"/>
      <c r="Z881" s="193"/>
      <c r="AA881" s="193"/>
      <c r="AB881" s="193"/>
      <c r="AC881" s="193"/>
      <c r="AD881" s="193"/>
      <c r="AE881" s="193"/>
      <c r="AF881" s="193"/>
      <c r="AG881" s="193"/>
      <c r="AH881" s="193"/>
      <c r="AI881" s="193"/>
      <c r="AJ881" s="193"/>
      <c r="AK881" s="193"/>
      <c r="AL881" s="193"/>
      <c r="AM881" s="193"/>
      <c r="AN881" s="193"/>
      <c r="AO881" s="193"/>
      <c r="AP881" s="193"/>
      <c r="AQ881" s="193"/>
    </row>
    <row r="882" spans="5:43" x14ac:dyDescent="0.2">
      <c r="E882" s="72"/>
      <c r="F882" s="193"/>
      <c r="G882" s="193"/>
      <c r="H882" s="193"/>
      <c r="I882" s="193"/>
      <c r="J882" s="193"/>
      <c r="K882" s="193"/>
      <c r="L882" s="193"/>
      <c r="M882" s="193"/>
      <c r="N882" s="193"/>
      <c r="O882" s="193"/>
      <c r="P882" s="193"/>
      <c r="Q882" s="193"/>
      <c r="R882" s="193"/>
      <c r="S882" s="193"/>
      <c r="T882" s="193"/>
      <c r="U882" s="193"/>
      <c r="V882" s="193"/>
      <c r="W882" s="193"/>
      <c r="X882" s="193"/>
      <c r="Y882" s="193"/>
      <c r="Z882" s="193"/>
      <c r="AA882" s="193"/>
      <c r="AB882" s="193"/>
      <c r="AC882" s="193"/>
      <c r="AD882" s="193"/>
      <c r="AE882" s="193"/>
      <c r="AF882" s="193"/>
      <c r="AG882" s="193"/>
      <c r="AH882" s="193"/>
      <c r="AI882" s="193"/>
      <c r="AJ882" s="193"/>
      <c r="AK882" s="193"/>
      <c r="AL882" s="193"/>
      <c r="AM882" s="193"/>
      <c r="AN882" s="193"/>
      <c r="AO882" s="193"/>
      <c r="AP882" s="193"/>
      <c r="AQ882" s="193"/>
    </row>
    <row r="883" spans="5:43" x14ac:dyDescent="0.2">
      <c r="E883" s="72"/>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row>
    <row r="884" spans="5:43" x14ac:dyDescent="0.2">
      <c r="E884" s="72"/>
      <c r="F884" s="193" t="s">
        <v>273</v>
      </c>
      <c r="G884" s="193"/>
      <c r="H884" s="193"/>
      <c r="I884" s="193"/>
      <c r="J884" s="193"/>
      <c r="K884" s="193"/>
      <c r="L884" s="193"/>
      <c r="M884" s="193"/>
      <c r="N884" s="193"/>
      <c r="O884" s="193"/>
      <c r="P884" s="193"/>
      <c r="Q884" s="193"/>
      <c r="R884" s="193"/>
      <c r="S884" s="193"/>
      <c r="T884" s="193"/>
      <c r="U884" s="193"/>
      <c r="V884" s="193"/>
      <c r="W884" s="193"/>
      <c r="X884" s="193"/>
      <c r="Y884" s="193"/>
      <c r="Z884" s="193"/>
      <c r="AA884" s="193"/>
      <c r="AB884" s="193"/>
      <c r="AC884" s="193"/>
      <c r="AD884" s="193"/>
      <c r="AE884" s="193"/>
      <c r="AF884" s="193"/>
      <c r="AG884" s="193"/>
      <c r="AH884" s="193"/>
      <c r="AI884" s="193"/>
      <c r="AJ884" s="193"/>
      <c r="AK884" s="193"/>
      <c r="AL884" s="193"/>
      <c r="AM884" s="193"/>
      <c r="AN884" s="193"/>
      <c r="AO884" s="193"/>
      <c r="AP884" s="193"/>
      <c r="AQ884" s="193"/>
    </row>
    <row r="885" spans="5:43" x14ac:dyDescent="0.2">
      <c r="E885" s="72"/>
      <c r="F885" s="193"/>
      <c r="G885" s="193"/>
      <c r="H885" s="193"/>
      <c r="I885" s="193"/>
      <c r="J885" s="193"/>
      <c r="K885" s="193"/>
      <c r="L885" s="193"/>
      <c r="M885" s="193"/>
      <c r="N885" s="193"/>
      <c r="O885" s="193"/>
      <c r="P885" s="193"/>
      <c r="Q885" s="193"/>
      <c r="R885" s="193"/>
      <c r="S885" s="193"/>
      <c r="T885" s="193"/>
      <c r="U885" s="193"/>
      <c r="V885" s="193"/>
      <c r="W885" s="193"/>
      <c r="X885" s="193"/>
      <c r="Y885" s="193"/>
      <c r="Z885" s="193"/>
      <c r="AA885" s="193"/>
      <c r="AB885" s="193"/>
      <c r="AC885" s="193"/>
      <c r="AD885" s="193"/>
      <c r="AE885" s="193"/>
      <c r="AF885" s="193"/>
      <c r="AG885" s="193"/>
      <c r="AH885" s="193"/>
      <c r="AI885" s="193"/>
      <c r="AJ885" s="193"/>
      <c r="AK885" s="193"/>
      <c r="AL885" s="193"/>
      <c r="AM885" s="193"/>
      <c r="AN885" s="193"/>
      <c r="AO885" s="193"/>
      <c r="AP885" s="193"/>
      <c r="AQ885" s="193"/>
    </row>
    <row r="886" spans="5:43" x14ac:dyDescent="0.2">
      <c r="E886" s="72"/>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row>
    <row r="887" spans="5:43" x14ac:dyDescent="0.2">
      <c r="E887" s="72"/>
      <c r="F887" s="193" t="s">
        <v>274</v>
      </c>
      <c r="G887" s="193"/>
      <c r="H887" s="193"/>
      <c r="I887" s="193"/>
      <c r="J887" s="193"/>
      <c r="K887" s="193"/>
      <c r="L887" s="193"/>
      <c r="M887" s="193"/>
      <c r="N887" s="193"/>
      <c r="O887" s="193"/>
      <c r="P887" s="193"/>
      <c r="Q887" s="193"/>
      <c r="R887" s="193"/>
      <c r="S887" s="193"/>
      <c r="T887" s="193"/>
      <c r="U887" s="193"/>
      <c r="V887" s="193"/>
      <c r="W887" s="193"/>
      <c r="X887" s="193"/>
      <c r="Y887" s="193"/>
      <c r="Z887" s="193"/>
      <c r="AA887" s="193"/>
      <c r="AB887" s="193"/>
      <c r="AC887" s="193"/>
      <c r="AD887" s="193"/>
      <c r="AE887" s="193"/>
      <c r="AF887" s="193"/>
      <c r="AG887" s="193"/>
      <c r="AH887" s="193"/>
      <c r="AI887" s="193"/>
      <c r="AJ887" s="193"/>
      <c r="AK887" s="193"/>
      <c r="AL887" s="193"/>
      <c r="AM887" s="193"/>
      <c r="AN887" s="193"/>
      <c r="AO887" s="193"/>
      <c r="AP887" s="193"/>
      <c r="AQ887" s="193"/>
    </row>
    <row r="888" spans="5:43" x14ac:dyDescent="0.2">
      <c r="E888" s="72"/>
      <c r="F888" s="193"/>
      <c r="G888" s="193"/>
      <c r="H888" s="193"/>
      <c r="I888" s="193"/>
      <c r="J888" s="193"/>
      <c r="K888" s="193"/>
      <c r="L888" s="193"/>
      <c r="M888" s="193"/>
      <c r="N888" s="193"/>
      <c r="O888" s="193"/>
      <c r="P888" s="193"/>
      <c r="Q888" s="193"/>
      <c r="R888" s="193"/>
      <c r="S888" s="193"/>
      <c r="T888" s="193"/>
      <c r="U888" s="193"/>
      <c r="V888" s="193"/>
      <c r="W888" s="193"/>
      <c r="X888" s="193"/>
      <c r="Y888" s="193"/>
      <c r="Z888" s="193"/>
      <c r="AA888" s="193"/>
      <c r="AB888" s="193"/>
      <c r="AC888" s="193"/>
      <c r="AD888" s="193"/>
      <c r="AE888" s="193"/>
      <c r="AF888" s="193"/>
      <c r="AG888" s="193"/>
      <c r="AH888" s="193"/>
      <c r="AI888" s="193"/>
      <c r="AJ888" s="193"/>
      <c r="AK888" s="193"/>
      <c r="AL888" s="193"/>
      <c r="AM888" s="193"/>
      <c r="AN888" s="193"/>
      <c r="AO888" s="193"/>
      <c r="AP888" s="193"/>
      <c r="AQ888" s="193"/>
    </row>
    <row r="889" spans="5:43" x14ac:dyDescent="0.2">
      <c r="E889" s="72"/>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row>
    <row r="890" spans="5:43" x14ac:dyDescent="0.2">
      <c r="E890" s="72"/>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row>
    <row r="891" spans="5:43" x14ac:dyDescent="0.2">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2" t="s">
        <v>28</v>
      </c>
      <c r="AN891" s="207">
        <f>AN823+1</f>
        <v>13</v>
      </c>
      <c r="AO891" s="207"/>
      <c r="AP891" s="12" t="s">
        <v>28</v>
      </c>
      <c r="AQ891" s="13"/>
    </row>
    <row r="892" spans="5:43" x14ac:dyDescent="0.2">
      <c r="E892" s="217" t="str">
        <f>UPPER($Y$28)</f>
        <v>ПТ ЛОМБАРД "МЕРКУРІЙ"</v>
      </c>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row>
    <row r="893" spans="5:43" x14ac:dyDescent="0.2">
      <c r="E893" s="225" t="s">
        <v>150</v>
      </c>
      <c r="F893" s="225"/>
      <c r="G893" s="225"/>
      <c r="H893" s="225"/>
      <c r="I893" s="225"/>
      <c r="J893" s="225"/>
      <c r="K893" s="225"/>
      <c r="L893" s="225"/>
      <c r="M893" s="225"/>
      <c r="N893" s="225"/>
      <c r="O893" s="225"/>
      <c r="P893" s="225"/>
      <c r="Q893" s="225"/>
      <c r="R893" s="225"/>
      <c r="S893" s="225"/>
      <c r="T893" s="225"/>
      <c r="U893" s="225"/>
      <c r="V893" s="225"/>
      <c r="W893" s="225"/>
      <c r="X893" s="225"/>
      <c r="Y893" s="225"/>
      <c r="Z893" s="225"/>
      <c r="AA893" s="225"/>
      <c r="AB893" s="225"/>
      <c r="AC893" s="225"/>
      <c r="AD893" s="225"/>
      <c r="AE893" s="225"/>
      <c r="AF893" s="225"/>
      <c r="AG893" s="225"/>
      <c r="AH893" s="225"/>
      <c r="AI893" s="225"/>
      <c r="AJ893" s="225"/>
      <c r="AK893" s="225"/>
      <c r="AL893" s="225"/>
      <c r="AM893" s="225"/>
      <c r="AN893" s="225"/>
      <c r="AO893" s="225"/>
      <c r="AP893" s="225"/>
      <c r="AQ893" s="225"/>
    </row>
    <row r="894" spans="5:43" x14ac:dyDescent="0.2">
      <c r="E894" s="225" t="str">
        <f>$E$279</f>
        <v>ЗА РІК, ЩО ЗАКІНЧИВСЯ 31 ГРУДНЯ 2017 РОКУ</v>
      </c>
      <c r="F894" s="225"/>
      <c r="G894" s="225"/>
      <c r="H894" s="225"/>
      <c r="I894" s="225"/>
      <c r="J894" s="225"/>
      <c r="K894" s="225"/>
      <c r="L894" s="225"/>
      <c r="M894" s="225"/>
      <c r="N894" s="225"/>
      <c r="O894" s="225"/>
      <c r="P894" s="225"/>
      <c r="Q894" s="225"/>
      <c r="R894" s="225"/>
      <c r="S894" s="225"/>
      <c r="T894" s="225"/>
      <c r="U894" s="225"/>
      <c r="V894" s="225"/>
      <c r="W894" s="225"/>
      <c r="X894" s="225"/>
      <c r="Y894" s="225"/>
      <c r="Z894" s="225"/>
      <c r="AA894" s="225"/>
      <c r="AB894" s="225"/>
      <c r="AC894" s="225"/>
      <c r="AD894" s="225"/>
      <c r="AE894" s="225"/>
      <c r="AF894" s="225"/>
      <c r="AG894" s="225"/>
      <c r="AH894" s="225"/>
      <c r="AI894" s="225"/>
      <c r="AJ894" s="225"/>
      <c r="AK894" s="225"/>
      <c r="AL894" s="225"/>
      <c r="AM894" s="225"/>
      <c r="AN894" s="225"/>
      <c r="AO894" s="225"/>
      <c r="AP894" s="225"/>
      <c r="AQ894" s="225"/>
    </row>
    <row r="895" spans="5:43" x14ac:dyDescent="0.2">
      <c r="E895" s="227" t="str">
        <f>$E$210</f>
        <v>(в тисячах гривень, якщо не вказано інше)</v>
      </c>
      <c r="F895" s="227"/>
      <c r="G895" s="227"/>
      <c r="H895" s="227"/>
      <c r="I895" s="227"/>
      <c r="J895" s="227"/>
      <c r="K895" s="227"/>
      <c r="L895" s="227"/>
      <c r="M895" s="227"/>
      <c r="N895" s="227"/>
      <c r="O895" s="227"/>
      <c r="P895" s="227"/>
      <c r="Q895" s="227"/>
      <c r="R895" s="227"/>
      <c r="S895" s="227"/>
      <c r="T895" s="227"/>
      <c r="U895" s="227"/>
      <c r="V895" s="227"/>
      <c r="W895" s="227"/>
      <c r="X895" s="227"/>
      <c r="Y895" s="227"/>
      <c r="Z895" s="227"/>
      <c r="AA895" s="227"/>
      <c r="AB895" s="227"/>
      <c r="AC895" s="227"/>
      <c r="AD895" s="227"/>
      <c r="AE895" s="227"/>
      <c r="AF895" s="227"/>
      <c r="AG895" s="227"/>
      <c r="AH895" s="227"/>
      <c r="AI895" s="227"/>
      <c r="AJ895" s="227"/>
      <c r="AK895" s="227"/>
      <c r="AL895" s="227"/>
      <c r="AM895" s="227"/>
      <c r="AN895" s="227"/>
      <c r="AO895" s="227"/>
      <c r="AP895" s="227"/>
      <c r="AQ895" s="227"/>
    </row>
    <row r="896" spans="5:43" x14ac:dyDescent="0.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row>
    <row r="897" spans="4:43" ht="12.75" customHeight="1" x14ac:dyDescent="0.2">
      <c r="E897" s="72"/>
      <c r="F897" s="321" t="str">
        <f>$F$497</f>
        <v>2.</v>
      </c>
      <c r="G897" s="321"/>
      <c r="H897" s="326" t="str">
        <f>$H$497&amp;" (ПРОДОВЖЕННЯ)"</f>
        <v>ОСНОВНІ ПОЛОЖЕННЯ ОБЛІКОВОЇ ПОЛІТИКИ (ПРОДОВЖЕННЯ)</v>
      </c>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c r="AH897" s="326"/>
      <c r="AI897" s="326"/>
      <c r="AJ897" s="326"/>
      <c r="AK897" s="326"/>
      <c r="AL897" s="326"/>
      <c r="AM897" s="326"/>
      <c r="AN897" s="326"/>
      <c r="AO897" s="326"/>
      <c r="AP897" s="326"/>
      <c r="AQ897" s="326"/>
    </row>
    <row r="898" spans="4:43" x14ac:dyDescent="0.2">
      <c r="E898" s="72"/>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row>
    <row r="899" spans="4:43" hidden="1" x14ac:dyDescent="0.2">
      <c r="F899" s="321" t="str">
        <f>F873</f>
        <v>2.14.</v>
      </c>
      <c r="G899" s="321"/>
      <c r="H899" s="326" t="s">
        <v>275</v>
      </c>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c r="AH899" s="326"/>
      <c r="AI899" s="326"/>
      <c r="AJ899" s="326"/>
      <c r="AK899" s="326"/>
      <c r="AL899" s="326"/>
      <c r="AM899" s="326"/>
      <c r="AN899" s="326"/>
      <c r="AO899" s="326"/>
      <c r="AP899" s="326"/>
      <c r="AQ899" s="326"/>
    </row>
    <row r="900" spans="4:43" ht="12.75" hidden="1" customHeight="1" x14ac:dyDescent="0.2">
      <c r="E900" s="72"/>
      <c r="F900" s="193" t="s">
        <v>276</v>
      </c>
      <c r="G900" s="193"/>
      <c r="H900" s="193"/>
      <c r="I900" s="193"/>
      <c r="J900" s="193"/>
      <c r="K900" s="193"/>
      <c r="L900" s="193"/>
      <c r="M900" s="193"/>
      <c r="N900" s="193"/>
      <c r="O900" s="193"/>
      <c r="P900" s="193"/>
      <c r="Q900" s="193"/>
      <c r="R900" s="193"/>
      <c r="S900" s="193"/>
      <c r="T900" s="193"/>
      <c r="U900" s="193"/>
      <c r="V900" s="193"/>
      <c r="W900" s="193"/>
      <c r="X900" s="193"/>
      <c r="Y900" s="193"/>
      <c r="Z900" s="193"/>
      <c r="AA900" s="193"/>
      <c r="AB900" s="193"/>
      <c r="AC900" s="193"/>
      <c r="AD900" s="193"/>
      <c r="AE900" s="193"/>
      <c r="AF900" s="193"/>
      <c r="AG900" s="193"/>
      <c r="AH900" s="193"/>
      <c r="AI900" s="193"/>
      <c r="AJ900" s="193"/>
      <c r="AK900" s="193"/>
      <c r="AL900" s="193"/>
      <c r="AM900" s="193"/>
      <c r="AN900" s="193"/>
      <c r="AO900" s="193"/>
      <c r="AP900" s="193"/>
      <c r="AQ900" s="193"/>
    </row>
    <row r="901" spans="4:43" hidden="1" x14ac:dyDescent="0.2">
      <c r="E901" s="72"/>
      <c r="F901" s="193"/>
      <c r="G901" s="193"/>
      <c r="H901" s="193"/>
      <c r="I901" s="193"/>
      <c r="J901" s="193"/>
      <c r="K901" s="193"/>
      <c r="L901" s="193"/>
      <c r="M901" s="193"/>
      <c r="N901" s="193"/>
      <c r="O901" s="193"/>
      <c r="P901" s="193"/>
      <c r="Q901" s="193"/>
      <c r="R901" s="193"/>
      <c r="S901" s="193"/>
      <c r="T901" s="193"/>
      <c r="U901" s="193"/>
      <c r="V901" s="193"/>
      <c r="W901" s="193"/>
      <c r="X901" s="193"/>
      <c r="Y901" s="193"/>
      <c r="Z901" s="193"/>
      <c r="AA901" s="193"/>
      <c r="AB901" s="193"/>
      <c r="AC901" s="193"/>
      <c r="AD901" s="193"/>
      <c r="AE901" s="193"/>
      <c r="AF901" s="193"/>
      <c r="AG901" s="193"/>
      <c r="AH901" s="193"/>
      <c r="AI901" s="193"/>
      <c r="AJ901" s="193"/>
      <c r="AK901" s="193"/>
      <c r="AL901" s="193"/>
      <c r="AM901" s="193"/>
      <c r="AN901" s="193"/>
      <c r="AO901" s="193"/>
      <c r="AP901" s="193"/>
      <c r="AQ901" s="193"/>
    </row>
    <row r="902" spans="4:43" hidden="1" x14ac:dyDescent="0.2">
      <c r="E902" s="72"/>
      <c r="F902" s="193"/>
      <c r="G902" s="193"/>
      <c r="H902" s="193"/>
      <c r="I902" s="193"/>
      <c r="J902" s="193"/>
      <c r="K902" s="193"/>
      <c r="L902" s="193"/>
      <c r="M902" s="193"/>
      <c r="N902" s="193"/>
      <c r="O902" s="193"/>
      <c r="P902" s="193"/>
      <c r="Q902" s="193"/>
      <c r="R902" s="193"/>
      <c r="S902" s="193"/>
      <c r="T902" s="193"/>
      <c r="U902" s="193"/>
      <c r="V902" s="193"/>
      <c r="W902" s="193"/>
      <c r="X902" s="193"/>
      <c r="Y902" s="193"/>
      <c r="Z902" s="193"/>
      <c r="AA902" s="193"/>
      <c r="AB902" s="193"/>
      <c r="AC902" s="193"/>
      <c r="AD902" s="193"/>
      <c r="AE902" s="193"/>
      <c r="AF902" s="193"/>
      <c r="AG902" s="193"/>
      <c r="AH902" s="193"/>
      <c r="AI902" s="193"/>
      <c r="AJ902" s="193"/>
      <c r="AK902" s="193"/>
      <c r="AL902" s="193"/>
      <c r="AM902" s="193"/>
      <c r="AN902" s="193"/>
      <c r="AO902" s="193"/>
      <c r="AP902" s="193"/>
      <c r="AQ902" s="193"/>
    </row>
    <row r="903" spans="4:43" x14ac:dyDescent="0.2">
      <c r="E903" s="72"/>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row>
    <row r="904" spans="4:43" ht="12.75" customHeight="1" x14ac:dyDescent="0.2">
      <c r="D904" s="1">
        <v>15</v>
      </c>
      <c r="E904" s="72"/>
      <c r="F904" s="321" t="str">
        <f>CONCATENATE($F$497,D904,".")</f>
        <v>2.15.</v>
      </c>
      <c r="G904" s="321"/>
      <c r="H904" s="326" t="s">
        <v>277</v>
      </c>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c r="AH904" s="326"/>
      <c r="AI904" s="326"/>
      <c r="AJ904" s="326"/>
      <c r="AK904" s="326"/>
      <c r="AL904" s="326"/>
      <c r="AM904" s="326"/>
      <c r="AN904" s="326"/>
      <c r="AO904" s="326"/>
      <c r="AP904" s="326"/>
      <c r="AQ904" s="326"/>
    </row>
    <row r="905" spans="4:43" x14ac:dyDescent="0.2">
      <c r="E905" s="72"/>
      <c r="F905" s="193" t="s">
        <v>278</v>
      </c>
      <c r="G905" s="193"/>
      <c r="H905" s="193"/>
      <c r="I905" s="193"/>
      <c r="J905" s="193"/>
      <c r="K905" s="193"/>
      <c r="L905" s="193"/>
      <c r="M905" s="193"/>
      <c r="N905" s="193"/>
      <c r="O905" s="193"/>
      <c r="P905" s="193"/>
      <c r="Q905" s="193"/>
      <c r="R905" s="193"/>
      <c r="S905" s="193"/>
      <c r="T905" s="193"/>
      <c r="U905" s="193"/>
      <c r="V905" s="193"/>
      <c r="W905" s="193"/>
      <c r="X905" s="193"/>
      <c r="Y905" s="193"/>
      <c r="Z905" s="193"/>
      <c r="AA905" s="193"/>
      <c r="AB905" s="193"/>
      <c r="AC905" s="193"/>
      <c r="AD905" s="193"/>
      <c r="AE905" s="193"/>
      <c r="AF905" s="193"/>
      <c r="AG905" s="193"/>
      <c r="AH905" s="193"/>
      <c r="AI905" s="193"/>
      <c r="AJ905" s="193"/>
      <c r="AK905" s="193"/>
      <c r="AL905" s="193"/>
      <c r="AM905" s="193"/>
      <c r="AN905" s="193"/>
      <c r="AO905" s="193"/>
      <c r="AP905" s="193"/>
      <c r="AQ905" s="193"/>
    </row>
    <row r="906" spans="4:43" x14ac:dyDescent="0.2">
      <c r="E906" s="72"/>
      <c r="F906" s="193"/>
      <c r="G906" s="193"/>
      <c r="H906" s="193"/>
      <c r="I906" s="193"/>
      <c r="J906" s="193"/>
      <c r="K906" s="193"/>
      <c r="L906" s="193"/>
      <c r="M906" s="193"/>
      <c r="N906" s="193"/>
      <c r="O906" s="193"/>
      <c r="P906" s="193"/>
      <c r="Q906" s="193"/>
      <c r="R906" s="193"/>
      <c r="S906" s="193"/>
      <c r="T906" s="193"/>
      <c r="U906" s="193"/>
      <c r="V906" s="193"/>
      <c r="W906" s="193"/>
      <c r="X906" s="193"/>
      <c r="Y906" s="193"/>
      <c r="Z906" s="193"/>
      <c r="AA906" s="193"/>
      <c r="AB906" s="193"/>
      <c r="AC906" s="193"/>
      <c r="AD906" s="193"/>
      <c r="AE906" s="193"/>
      <c r="AF906" s="193"/>
      <c r="AG906" s="193"/>
      <c r="AH906" s="193"/>
      <c r="AI906" s="193"/>
      <c r="AJ906" s="193"/>
      <c r="AK906" s="193"/>
      <c r="AL906" s="193"/>
      <c r="AM906" s="193"/>
      <c r="AN906" s="193"/>
      <c r="AO906" s="193"/>
      <c r="AP906" s="193"/>
      <c r="AQ906" s="193"/>
    </row>
    <row r="907" spans="4:43" x14ac:dyDescent="0.2">
      <c r="E907" s="72"/>
      <c r="F907" s="193"/>
      <c r="G907" s="193"/>
      <c r="H907" s="193"/>
      <c r="I907" s="193"/>
      <c r="J907" s="193"/>
      <c r="K907" s="193"/>
      <c r="L907" s="193"/>
      <c r="M907" s="193"/>
      <c r="N907" s="193"/>
      <c r="O907" s="193"/>
      <c r="P907" s="193"/>
      <c r="Q907" s="193"/>
      <c r="R907" s="193"/>
      <c r="S907" s="193"/>
      <c r="T907" s="193"/>
      <c r="U907" s="193"/>
      <c r="V907" s="193"/>
      <c r="W907" s="193"/>
      <c r="X907" s="193"/>
      <c r="Y907" s="193"/>
      <c r="Z907" s="193"/>
      <c r="AA907" s="193"/>
      <c r="AB907" s="193"/>
      <c r="AC907" s="193"/>
      <c r="AD907" s="193"/>
      <c r="AE907" s="193"/>
      <c r="AF907" s="193"/>
      <c r="AG907" s="193"/>
      <c r="AH907" s="193"/>
      <c r="AI907" s="193"/>
      <c r="AJ907" s="193"/>
      <c r="AK907" s="193"/>
      <c r="AL907" s="193"/>
      <c r="AM907" s="193"/>
      <c r="AN907" s="193"/>
      <c r="AO907" s="193"/>
      <c r="AP907" s="193"/>
      <c r="AQ907" s="193"/>
    </row>
    <row r="908" spans="4:43" x14ac:dyDescent="0.2">
      <c r="E908" s="72"/>
      <c r="F908" s="193"/>
      <c r="G908" s="193"/>
      <c r="H908" s="193"/>
      <c r="I908" s="193"/>
      <c r="J908" s="193"/>
      <c r="K908" s="193"/>
      <c r="L908" s="193"/>
      <c r="M908" s="193"/>
      <c r="N908" s="193"/>
      <c r="O908" s="193"/>
      <c r="P908" s="193"/>
      <c r="Q908" s="193"/>
      <c r="R908" s="193"/>
      <c r="S908" s="193"/>
      <c r="T908" s="193"/>
      <c r="U908" s="193"/>
      <c r="V908" s="193"/>
      <c r="W908" s="193"/>
      <c r="X908" s="193"/>
      <c r="Y908" s="193"/>
      <c r="Z908" s="193"/>
      <c r="AA908" s="193"/>
      <c r="AB908" s="193"/>
      <c r="AC908" s="193"/>
      <c r="AD908" s="193"/>
      <c r="AE908" s="193"/>
      <c r="AF908" s="193"/>
      <c r="AG908" s="193"/>
      <c r="AH908" s="193"/>
      <c r="AI908" s="193"/>
      <c r="AJ908" s="193"/>
      <c r="AK908" s="193"/>
      <c r="AL908" s="193"/>
      <c r="AM908" s="193"/>
      <c r="AN908" s="193"/>
      <c r="AO908" s="193"/>
      <c r="AP908" s="193"/>
      <c r="AQ908" s="193"/>
    </row>
    <row r="909" spans="4:43" x14ac:dyDescent="0.2">
      <c r="E909" s="72"/>
      <c r="F909" s="193"/>
      <c r="G909" s="193"/>
      <c r="H909" s="193"/>
      <c r="I909" s="193"/>
      <c r="J909" s="193"/>
      <c r="K909" s="193"/>
      <c r="L909" s="193"/>
      <c r="M909" s="193"/>
      <c r="N909" s="193"/>
      <c r="O909" s="193"/>
      <c r="P909" s="193"/>
      <c r="Q909" s="193"/>
      <c r="R909" s="193"/>
      <c r="S909" s="193"/>
      <c r="T909" s="193"/>
      <c r="U909" s="193"/>
      <c r="V909" s="193"/>
      <c r="W909" s="193"/>
      <c r="X909" s="193"/>
      <c r="Y909" s="193"/>
      <c r="Z909" s="193"/>
      <c r="AA909" s="193"/>
      <c r="AB909" s="193"/>
      <c r="AC909" s="193"/>
      <c r="AD909" s="193"/>
      <c r="AE909" s="193"/>
      <c r="AF909" s="193"/>
      <c r="AG909" s="193"/>
      <c r="AH909" s="193"/>
      <c r="AI909" s="193"/>
      <c r="AJ909" s="193"/>
      <c r="AK909" s="193"/>
      <c r="AL909" s="193"/>
      <c r="AM909" s="193"/>
      <c r="AN909" s="193"/>
      <c r="AO909" s="193"/>
      <c r="AP909" s="193"/>
      <c r="AQ909" s="193"/>
    </row>
    <row r="910" spans="4:43" x14ac:dyDescent="0.2">
      <c r="E910" s="72"/>
      <c r="F910" s="193"/>
      <c r="G910" s="193"/>
      <c r="H910" s="193"/>
      <c r="I910" s="193"/>
      <c r="J910" s="193"/>
      <c r="K910" s="193"/>
      <c r="L910" s="193"/>
      <c r="M910" s="193"/>
      <c r="N910" s="193"/>
      <c r="O910" s="193"/>
      <c r="P910" s="193"/>
      <c r="Q910" s="193"/>
      <c r="R910" s="193"/>
      <c r="S910" s="193"/>
      <c r="T910" s="193"/>
      <c r="U910" s="193"/>
      <c r="V910" s="193"/>
      <c r="W910" s="193"/>
      <c r="X910" s="193"/>
      <c r="Y910" s="193"/>
      <c r="Z910" s="193"/>
      <c r="AA910" s="193"/>
      <c r="AB910" s="193"/>
      <c r="AC910" s="193"/>
      <c r="AD910" s="193"/>
      <c r="AE910" s="193"/>
      <c r="AF910" s="193"/>
      <c r="AG910" s="193"/>
      <c r="AH910" s="193"/>
      <c r="AI910" s="193"/>
      <c r="AJ910" s="193"/>
      <c r="AK910" s="193"/>
      <c r="AL910" s="193"/>
      <c r="AM910" s="193"/>
      <c r="AN910" s="193"/>
      <c r="AO910" s="193"/>
      <c r="AP910" s="193"/>
      <c r="AQ910" s="193"/>
    </row>
    <row r="911" spans="4:43" x14ac:dyDescent="0.2">
      <c r="E911" s="72"/>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row>
    <row r="912" spans="4:43" ht="12.75" customHeight="1" x14ac:dyDescent="0.2">
      <c r="E912" s="72"/>
      <c r="F912" s="199" t="s">
        <v>279</v>
      </c>
      <c r="G912" s="199"/>
      <c r="H912" s="199"/>
      <c r="I912" s="199"/>
      <c r="J912" s="199"/>
      <c r="K912" s="199"/>
      <c r="L912" s="199"/>
      <c r="M912" s="199"/>
      <c r="N912" s="199"/>
      <c r="O912" s="199"/>
      <c r="P912" s="199"/>
      <c r="Q912" s="199"/>
      <c r="R912" s="199"/>
      <c r="S912" s="199"/>
      <c r="T912" s="199"/>
      <c r="U912" s="199"/>
      <c r="V912" s="199"/>
      <c r="W912" s="199"/>
      <c r="X912" s="199"/>
      <c r="Y912" s="199"/>
      <c r="Z912" s="199"/>
      <c r="AA912" s="199"/>
      <c r="AB912" s="199"/>
      <c r="AC912" s="199"/>
      <c r="AD912" s="199"/>
      <c r="AE912" s="199"/>
      <c r="AF912" s="199"/>
      <c r="AG912" s="199"/>
      <c r="AH912" s="199"/>
      <c r="AI912" s="199"/>
      <c r="AJ912" s="199"/>
      <c r="AK912" s="199"/>
      <c r="AL912" s="199"/>
      <c r="AM912" s="199"/>
      <c r="AN912" s="199"/>
      <c r="AO912" s="199"/>
      <c r="AP912" s="199"/>
      <c r="AQ912" s="199"/>
    </row>
    <row r="913" spans="4:43" x14ac:dyDescent="0.2">
      <c r="E913" s="72"/>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row>
    <row r="914" spans="4:43" ht="12.75" customHeight="1" x14ac:dyDescent="0.2">
      <c r="D914" s="1">
        <v>16</v>
      </c>
      <c r="E914" s="72"/>
      <c r="F914" s="321" t="str">
        <f>CONCATENATE($F$497,D914,".")</f>
        <v>2.16.</v>
      </c>
      <c r="G914" s="321"/>
      <c r="H914" s="326" t="s">
        <v>280</v>
      </c>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c r="AH914" s="326"/>
      <c r="AI914" s="326"/>
      <c r="AJ914" s="326"/>
      <c r="AK914" s="326"/>
      <c r="AL914" s="326"/>
      <c r="AM914" s="326"/>
      <c r="AN914" s="326"/>
      <c r="AO914" s="326"/>
      <c r="AP914" s="326"/>
      <c r="AQ914" s="326"/>
    </row>
    <row r="915" spans="4:43" ht="12.75" customHeight="1" x14ac:dyDescent="0.2">
      <c r="E915" s="72"/>
      <c r="F915" s="193" t="s">
        <v>264</v>
      </c>
      <c r="G915" s="193"/>
      <c r="H915" s="193"/>
      <c r="I915" s="193"/>
      <c r="J915" s="193"/>
      <c r="K915" s="193"/>
      <c r="L915" s="193"/>
      <c r="M915" s="193"/>
      <c r="N915" s="193"/>
      <c r="O915" s="193"/>
      <c r="P915" s="193"/>
      <c r="Q915" s="193"/>
      <c r="R915" s="193"/>
      <c r="S915" s="193"/>
      <c r="T915" s="193"/>
      <c r="U915" s="193"/>
      <c r="V915" s="193"/>
      <c r="W915" s="193"/>
      <c r="X915" s="193"/>
      <c r="Y915" s="193"/>
      <c r="Z915" s="193"/>
      <c r="AA915" s="193"/>
      <c r="AB915" s="193"/>
      <c r="AC915" s="193"/>
      <c r="AD915" s="193"/>
      <c r="AE915" s="193"/>
      <c r="AF915" s="193"/>
      <c r="AG915" s="193"/>
      <c r="AH915" s="193"/>
      <c r="AI915" s="193"/>
      <c r="AJ915" s="193"/>
      <c r="AK915" s="193"/>
      <c r="AL915" s="193"/>
      <c r="AM915" s="193"/>
      <c r="AN915" s="193"/>
      <c r="AO915" s="193"/>
      <c r="AP915" s="193"/>
      <c r="AQ915" s="193"/>
    </row>
    <row r="916" spans="4:43" x14ac:dyDescent="0.2">
      <c r="E916" s="72"/>
      <c r="F916" s="193"/>
      <c r="G916" s="193"/>
      <c r="H916" s="193"/>
      <c r="I916" s="193"/>
      <c r="J916" s="193"/>
      <c r="K916" s="193"/>
      <c r="L916" s="193"/>
      <c r="M916" s="193"/>
      <c r="N916" s="193"/>
      <c r="O916" s="193"/>
      <c r="P916" s="193"/>
      <c r="Q916" s="193"/>
      <c r="R916" s="193"/>
      <c r="S916" s="193"/>
      <c r="T916" s="193"/>
      <c r="U916" s="193"/>
      <c r="V916" s="193"/>
      <c r="W916" s="193"/>
      <c r="X916" s="193"/>
      <c r="Y916" s="193"/>
      <c r="Z916" s="193"/>
      <c r="AA916" s="193"/>
      <c r="AB916" s="193"/>
      <c r="AC916" s="193"/>
      <c r="AD916" s="193"/>
      <c r="AE916" s="193"/>
      <c r="AF916" s="193"/>
      <c r="AG916" s="193"/>
      <c r="AH916" s="193"/>
      <c r="AI916" s="193"/>
      <c r="AJ916" s="193"/>
      <c r="AK916" s="193"/>
      <c r="AL916" s="193"/>
      <c r="AM916" s="193"/>
      <c r="AN916" s="193"/>
      <c r="AO916" s="193"/>
      <c r="AP916" s="193"/>
      <c r="AQ916" s="193"/>
    </row>
    <row r="917" spans="4:43" x14ac:dyDescent="0.2">
      <c r="E917" s="72"/>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row>
    <row r="918" spans="4:43" x14ac:dyDescent="0.2">
      <c r="E918" s="72"/>
      <c r="F918" s="193" t="s">
        <v>281</v>
      </c>
      <c r="G918" s="193"/>
      <c r="H918" s="193"/>
      <c r="I918" s="193"/>
      <c r="J918" s="193"/>
      <c r="K918" s="193"/>
      <c r="L918" s="193"/>
      <c r="M918" s="193"/>
      <c r="N918" s="193"/>
      <c r="O918" s="193"/>
      <c r="P918" s="193"/>
      <c r="Q918" s="193"/>
      <c r="R918" s="193"/>
      <c r="S918" s="193"/>
      <c r="T918" s="193"/>
      <c r="U918" s="193"/>
      <c r="V918" s="193"/>
      <c r="W918" s="193"/>
      <c r="X918" s="193"/>
      <c r="Y918" s="193"/>
      <c r="Z918" s="193"/>
      <c r="AA918" s="193"/>
      <c r="AB918" s="193"/>
      <c r="AC918" s="193"/>
      <c r="AD918" s="193"/>
      <c r="AE918" s="193"/>
      <c r="AF918" s="193"/>
      <c r="AG918" s="193"/>
      <c r="AH918" s="193"/>
      <c r="AI918" s="193"/>
      <c r="AJ918" s="193"/>
      <c r="AK918" s="193"/>
      <c r="AL918" s="193"/>
      <c r="AM918" s="193"/>
      <c r="AN918" s="193"/>
      <c r="AO918" s="193"/>
      <c r="AP918" s="193"/>
      <c r="AQ918" s="193"/>
    </row>
    <row r="919" spans="4:43" x14ac:dyDescent="0.2">
      <c r="E919" s="72"/>
      <c r="F919" s="193"/>
      <c r="G919" s="193"/>
      <c r="H919" s="193"/>
      <c r="I919" s="193"/>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row>
    <row r="920" spans="4:43" x14ac:dyDescent="0.2">
      <c r="E920" s="72"/>
      <c r="F920" s="193"/>
      <c r="G920" s="193"/>
      <c r="H920" s="193"/>
      <c r="I920" s="193"/>
      <c r="J920" s="193"/>
      <c r="K920" s="193"/>
      <c r="L920" s="193"/>
      <c r="M920" s="193"/>
      <c r="N920" s="193"/>
      <c r="O920" s="193"/>
      <c r="P920" s="193"/>
      <c r="Q920" s="193"/>
      <c r="R920" s="193"/>
      <c r="S920" s="193"/>
      <c r="T920" s="193"/>
      <c r="U920" s="193"/>
      <c r="V920" s="193"/>
      <c r="W920" s="193"/>
      <c r="X920" s="193"/>
      <c r="Y920" s="193"/>
      <c r="Z920" s="193"/>
      <c r="AA920" s="193"/>
      <c r="AB920" s="193"/>
      <c r="AC920" s="193"/>
      <c r="AD920" s="193"/>
      <c r="AE920" s="193"/>
      <c r="AF920" s="193"/>
      <c r="AG920" s="193"/>
      <c r="AH920" s="193"/>
      <c r="AI920" s="193"/>
      <c r="AJ920" s="193"/>
      <c r="AK920" s="193"/>
      <c r="AL920" s="193"/>
      <c r="AM920" s="193"/>
      <c r="AN920" s="193"/>
      <c r="AO920" s="193"/>
      <c r="AP920" s="193"/>
      <c r="AQ920" s="193"/>
    </row>
    <row r="921" spans="4:43" x14ac:dyDescent="0.2">
      <c r="E921" s="72"/>
      <c r="F921" s="193"/>
      <c r="G921" s="193"/>
      <c r="H921" s="193"/>
      <c r="I921" s="193"/>
      <c r="J921" s="193"/>
      <c r="K921" s="193"/>
      <c r="L921" s="193"/>
      <c r="M921" s="193"/>
      <c r="N921" s="193"/>
      <c r="O921" s="193"/>
      <c r="P921" s="193"/>
      <c r="Q921" s="193"/>
      <c r="R921" s="193"/>
      <c r="S921" s="193"/>
      <c r="T921" s="193"/>
      <c r="U921" s="193"/>
      <c r="V921" s="193"/>
      <c r="W921" s="193"/>
      <c r="X921" s="193"/>
      <c r="Y921" s="193"/>
      <c r="Z921" s="193"/>
      <c r="AA921" s="193"/>
      <c r="AB921" s="193"/>
      <c r="AC921" s="193"/>
      <c r="AD921" s="193"/>
      <c r="AE921" s="193"/>
      <c r="AF921" s="193"/>
      <c r="AG921" s="193"/>
      <c r="AH921" s="193"/>
      <c r="AI921" s="193"/>
      <c r="AJ921" s="193"/>
      <c r="AK921" s="193"/>
      <c r="AL921" s="193"/>
      <c r="AM921" s="193"/>
      <c r="AN921" s="193"/>
      <c r="AO921" s="193"/>
      <c r="AP921" s="193"/>
      <c r="AQ921" s="193"/>
    </row>
    <row r="922" spans="4:43" x14ac:dyDescent="0.2">
      <c r="E922" s="72"/>
      <c r="F922" s="193"/>
      <c r="G922" s="193"/>
      <c r="H922" s="193"/>
      <c r="I922" s="193"/>
      <c r="J922" s="193"/>
      <c r="K922" s="193"/>
      <c r="L922" s="193"/>
      <c r="M922" s="193"/>
      <c r="N922" s="193"/>
      <c r="O922" s="193"/>
      <c r="P922" s="193"/>
      <c r="Q922" s="193"/>
      <c r="R922" s="193"/>
      <c r="S922" s="193"/>
      <c r="T922" s="193"/>
      <c r="U922" s="193"/>
      <c r="V922" s="193"/>
      <c r="W922" s="193"/>
      <c r="X922" s="193"/>
      <c r="Y922" s="193"/>
      <c r="Z922" s="193"/>
      <c r="AA922" s="193"/>
      <c r="AB922" s="193"/>
      <c r="AC922" s="193"/>
      <c r="AD922" s="193"/>
      <c r="AE922" s="193"/>
      <c r="AF922" s="193"/>
      <c r="AG922" s="193"/>
      <c r="AH922" s="193"/>
      <c r="AI922" s="193"/>
      <c r="AJ922" s="193"/>
      <c r="AK922" s="193"/>
      <c r="AL922" s="193"/>
      <c r="AM922" s="193"/>
      <c r="AN922" s="193"/>
      <c r="AO922" s="193"/>
      <c r="AP922" s="193"/>
      <c r="AQ922" s="193"/>
    </row>
    <row r="923" spans="4:43" x14ac:dyDescent="0.2">
      <c r="E923" s="72"/>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row>
    <row r="924" spans="4:43" ht="12.75" customHeight="1" x14ac:dyDescent="0.2">
      <c r="E924" s="72"/>
      <c r="F924" s="193" t="s">
        <v>282</v>
      </c>
      <c r="G924" s="193"/>
      <c r="H924" s="193"/>
      <c r="I924" s="193"/>
      <c r="J924" s="193"/>
      <c r="K924" s="193"/>
      <c r="L924" s="193"/>
      <c r="M924" s="193"/>
      <c r="N924" s="193"/>
      <c r="O924" s="193"/>
      <c r="P924" s="193"/>
      <c r="Q924" s="193"/>
      <c r="R924" s="193"/>
      <c r="S924" s="193"/>
      <c r="T924" s="193"/>
      <c r="U924" s="193"/>
      <c r="V924" s="193"/>
      <c r="W924" s="193"/>
      <c r="X924" s="193"/>
      <c r="Y924" s="193"/>
      <c r="Z924" s="193"/>
      <c r="AA924" s="193"/>
      <c r="AB924" s="193"/>
      <c r="AC924" s="193"/>
      <c r="AD924" s="193"/>
      <c r="AE924" s="193"/>
      <c r="AF924" s="193"/>
      <c r="AG924" s="193"/>
      <c r="AH924" s="193"/>
      <c r="AI924" s="193"/>
      <c r="AJ924" s="193"/>
      <c r="AK924" s="193"/>
      <c r="AL924" s="193"/>
      <c r="AM924" s="193"/>
      <c r="AN924" s="193"/>
      <c r="AO924" s="193"/>
      <c r="AP924" s="193"/>
      <c r="AQ924" s="193"/>
    </row>
    <row r="925" spans="4:43" x14ac:dyDescent="0.2">
      <c r="E925" s="72"/>
      <c r="F925" s="193"/>
      <c r="G925" s="193"/>
      <c r="H925" s="193"/>
      <c r="I925" s="193"/>
      <c r="J925" s="193"/>
      <c r="K925" s="193"/>
      <c r="L925" s="193"/>
      <c r="M925" s="193"/>
      <c r="N925" s="193"/>
      <c r="O925" s="193"/>
      <c r="P925" s="193"/>
      <c r="Q925" s="193"/>
      <c r="R925" s="193"/>
      <c r="S925" s="193"/>
      <c r="T925" s="193"/>
      <c r="U925" s="193"/>
      <c r="V925" s="193"/>
      <c r="W925" s="193"/>
      <c r="X925" s="193"/>
      <c r="Y925" s="193"/>
      <c r="Z925" s="193"/>
      <c r="AA925" s="193"/>
      <c r="AB925" s="193"/>
      <c r="AC925" s="193"/>
      <c r="AD925" s="193"/>
      <c r="AE925" s="193"/>
      <c r="AF925" s="193"/>
      <c r="AG925" s="193"/>
      <c r="AH925" s="193"/>
      <c r="AI925" s="193"/>
      <c r="AJ925" s="193"/>
      <c r="AK925" s="193"/>
      <c r="AL925" s="193"/>
      <c r="AM925" s="193"/>
      <c r="AN925" s="193"/>
      <c r="AO925" s="193"/>
      <c r="AP925" s="193"/>
      <c r="AQ925" s="193"/>
    </row>
    <row r="926" spans="4:43" x14ac:dyDescent="0.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row>
    <row r="927" spans="4:43" ht="12.75" hidden="1" customHeight="1" x14ac:dyDescent="0.2">
      <c r="E927" s="72"/>
      <c r="F927" s="193" t="s">
        <v>283</v>
      </c>
      <c r="G927" s="193"/>
      <c r="H927" s="193"/>
      <c r="I927" s="193"/>
      <c r="J927" s="193"/>
      <c r="K927" s="193"/>
      <c r="L927" s="193"/>
      <c r="M927" s="193"/>
      <c r="N927" s="193"/>
      <c r="O927" s="193"/>
      <c r="P927" s="193"/>
      <c r="Q927" s="193"/>
      <c r="R927" s="193"/>
      <c r="S927" s="193"/>
      <c r="T927" s="193"/>
      <c r="U927" s="193"/>
      <c r="V927" s="193"/>
      <c r="W927" s="193"/>
      <c r="X927" s="193"/>
      <c r="Y927" s="193"/>
      <c r="Z927" s="193"/>
      <c r="AA927" s="193"/>
      <c r="AB927" s="193"/>
      <c r="AC927" s="193"/>
      <c r="AD927" s="193"/>
      <c r="AE927" s="193"/>
      <c r="AF927" s="193"/>
      <c r="AG927" s="193"/>
      <c r="AH927" s="193"/>
      <c r="AI927" s="193"/>
      <c r="AJ927" s="193"/>
      <c r="AK927" s="193"/>
      <c r="AL927" s="193"/>
      <c r="AM927" s="193"/>
      <c r="AN927" s="193"/>
      <c r="AO927" s="193"/>
      <c r="AP927" s="193"/>
      <c r="AQ927" s="193"/>
    </row>
    <row r="928" spans="4:43" hidden="1" x14ac:dyDescent="0.2">
      <c r="E928" s="72"/>
      <c r="F928" s="193"/>
      <c r="G928" s="193"/>
      <c r="H928" s="193"/>
      <c r="I928" s="193"/>
      <c r="J928" s="193"/>
      <c r="K928" s="193"/>
      <c r="L928" s="193"/>
      <c r="M928" s="193"/>
      <c r="N928" s="193"/>
      <c r="O928" s="193"/>
      <c r="P928" s="193"/>
      <c r="Q928" s="193"/>
      <c r="R928" s="193"/>
      <c r="S928" s="193"/>
      <c r="T928" s="193"/>
      <c r="U928" s="193"/>
      <c r="V928" s="193"/>
      <c r="W928" s="193"/>
      <c r="X928" s="193"/>
      <c r="Y928" s="193"/>
      <c r="Z928" s="193"/>
      <c r="AA928" s="193"/>
      <c r="AB928" s="193"/>
      <c r="AC928" s="193"/>
      <c r="AD928" s="193"/>
      <c r="AE928" s="193"/>
      <c r="AF928" s="193"/>
      <c r="AG928" s="193"/>
      <c r="AH928" s="193"/>
      <c r="AI928" s="193"/>
      <c r="AJ928" s="193"/>
      <c r="AK928" s="193"/>
      <c r="AL928" s="193"/>
      <c r="AM928" s="193"/>
      <c r="AN928" s="193"/>
      <c r="AO928" s="193"/>
      <c r="AP928" s="193"/>
      <c r="AQ928" s="193"/>
    </row>
    <row r="929" spans="5:43" hidden="1" x14ac:dyDescent="0.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row>
    <row r="930" spans="5:43" hidden="1" x14ac:dyDescent="0.2">
      <c r="E930" s="72"/>
      <c r="F930" s="333" t="s">
        <v>284</v>
      </c>
      <c r="G930" s="333"/>
      <c r="H930" s="333"/>
      <c r="I930" s="333"/>
      <c r="J930" s="333"/>
      <c r="K930" s="333"/>
      <c r="L930" s="333"/>
      <c r="M930" s="333"/>
      <c r="N930" s="333"/>
      <c r="O930" s="333"/>
      <c r="P930" s="333"/>
      <c r="Q930" s="333"/>
      <c r="R930" s="333"/>
      <c r="S930" s="333"/>
      <c r="T930" s="333"/>
      <c r="U930" s="333"/>
      <c r="V930" s="333"/>
      <c r="W930" s="333"/>
      <c r="X930" s="333"/>
      <c r="Y930" s="333"/>
      <c r="Z930" s="333"/>
      <c r="AA930" s="333"/>
      <c r="AB930" s="333"/>
      <c r="AC930" s="333"/>
      <c r="AD930" s="333"/>
      <c r="AE930" s="333"/>
      <c r="AF930" s="333"/>
      <c r="AG930" s="333"/>
      <c r="AH930" s="333"/>
      <c r="AI930" s="333"/>
      <c r="AJ930" s="333"/>
      <c r="AK930" s="333"/>
      <c r="AL930" s="333"/>
      <c r="AM930" s="333"/>
      <c r="AN930" s="333"/>
      <c r="AO930" s="333"/>
      <c r="AP930" s="333"/>
      <c r="AQ930" s="333"/>
    </row>
    <row r="931" spans="5:43" hidden="1" x14ac:dyDescent="0.2">
      <c r="E931" s="72"/>
      <c r="F931" s="333"/>
      <c r="G931" s="333"/>
      <c r="H931" s="333"/>
      <c r="I931" s="333"/>
      <c r="J931" s="333"/>
      <c r="K931" s="333"/>
      <c r="L931" s="333"/>
      <c r="M931" s="333"/>
      <c r="N931" s="333"/>
      <c r="O931" s="333"/>
      <c r="P931" s="333"/>
      <c r="Q931" s="333"/>
      <c r="R931" s="333"/>
      <c r="S931" s="333"/>
      <c r="T931" s="333"/>
      <c r="U931" s="333"/>
      <c r="V931" s="333"/>
      <c r="W931" s="333"/>
      <c r="X931" s="333"/>
      <c r="Y931" s="333"/>
      <c r="Z931" s="333"/>
      <c r="AA931" s="333"/>
      <c r="AB931" s="333"/>
      <c r="AC931" s="333"/>
      <c r="AD931" s="333"/>
      <c r="AE931" s="333"/>
      <c r="AF931" s="333"/>
      <c r="AG931" s="333"/>
      <c r="AH931" s="333"/>
      <c r="AI931" s="333"/>
      <c r="AJ931" s="333"/>
      <c r="AK931" s="333"/>
      <c r="AL931" s="333"/>
      <c r="AM931" s="333"/>
      <c r="AN931" s="333"/>
      <c r="AO931" s="333"/>
      <c r="AP931" s="333"/>
      <c r="AQ931" s="333"/>
    </row>
    <row r="932" spans="5:43" hidden="1" x14ac:dyDescent="0.2">
      <c r="E932" s="72"/>
      <c r="F932" s="333"/>
      <c r="G932" s="333"/>
      <c r="H932" s="333"/>
      <c r="I932" s="333"/>
      <c r="J932" s="333"/>
      <c r="K932" s="333"/>
      <c r="L932" s="333"/>
      <c r="M932" s="333"/>
      <c r="N932" s="333"/>
      <c r="O932" s="333"/>
      <c r="P932" s="333"/>
      <c r="Q932" s="333"/>
      <c r="R932" s="333"/>
      <c r="S932" s="333"/>
      <c r="T932" s="333"/>
      <c r="U932" s="333"/>
      <c r="V932" s="333"/>
      <c r="W932" s="333"/>
      <c r="X932" s="333"/>
      <c r="Y932" s="333"/>
      <c r="Z932" s="333"/>
      <c r="AA932" s="333"/>
      <c r="AB932" s="333"/>
      <c r="AC932" s="333"/>
      <c r="AD932" s="333"/>
      <c r="AE932" s="333"/>
      <c r="AF932" s="333"/>
      <c r="AG932" s="333"/>
      <c r="AH932" s="333"/>
      <c r="AI932" s="333"/>
      <c r="AJ932" s="333"/>
      <c r="AK932" s="333"/>
      <c r="AL932" s="333"/>
      <c r="AM932" s="333"/>
      <c r="AN932" s="333"/>
      <c r="AO932" s="333"/>
      <c r="AP932" s="333"/>
      <c r="AQ932" s="333"/>
    </row>
    <row r="933" spans="5:43" hidden="1" x14ac:dyDescent="0.2">
      <c r="E933" s="72"/>
      <c r="F933" s="333"/>
      <c r="G933" s="333"/>
      <c r="H933" s="333"/>
      <c r="I933" s="333"/>
      <c r="J933" s="333"/>
      <c r="K933" s="333"/>
      <c r="L933" s="333"/>
      <c r="M933" s="333"/>
      <c r="N933" s="333"/>
      <c r="O933" s="333"/>
      <c r="P933" s="333"/>
      <c r="Q933" s="333"/>
      <c r="R933" s="333"/>
      <c r="S933" s="333"/>
      <c r="T933" s="333"/>
      <c r="U933" s="333"/>
      <c r="V933" s="333"/>
      <c r="W933" s="333"/>
      <c r="X933" s="333"/>
      <c r="Y933" s="333"/>
      <c r="Z933" s="333"/>
      <c r="AA933" s="333"/>
      <c r="AB933" s="333"/>
      <c r="AC933" s="333"/>
      <c r="AD933" s="333"/>
      <c r="AE933" s="333"/>
      <c r="AF933" s="333"/>
      <c r="AG933" s="333"/>
      <c r="AH933" s="333"/>
      <c r="AI933" s="333"/>
      <c r="AJ933" s="333"/>
      <c r="AK933" s="333"/>
      <c r="AL933" s="333"/>
      <c r="AM933" s="333"/>
      <c r="AN933" s="333"/>
      <c r="AO933" s="333"/>
      <c r="AP933" s="333"/>
      <c r="AQ933" s="333"/>
    </row>
    <row r="934" spans="5:43" hidden="1" x14ac:dyDescent="0.2">
      <c r="E934" s="72"/>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c r="AP934" s="77"/>
      <c r="AQ934" s="77"/>
    </row>
    <row r="935" spans="5:43" hidden="1" x14ac:dyDescent="0.2">
      <c r="E935" s="72"/>
      <c r="F935" s="333" t="s">
        <v>285</v>
      </c>
      <c r="G935" s="333"/>
      <c r="H935" s="333"/>
      <c r="I935" s="333"/>
      <c r="J935" s="333"/>
      <c r="K935" s="333"/>
      <c r="L935" s="333"/>
      <c r="M935" s="333"/>
      <c r="N935" s="333"/>
      <c r="O935" s="333"/>
      <c r="P935" s="333"/>
      <c r="Q935" s="333"/>
      <c r="R935" s="333"/>
      <c r="S935" s="333"/>
      <c r="T935" s="333"/>
      <c r="U935" s="333"/>
      <c r="V935" s="333"/>
      <c r="W935" s="333"/>
      <c r="X935" s="333"/>
      <c r="Y935" s="333"/>
      <c r="Z935" s="333"/>
      <c r="AA935" s="333"/>
      <c r="AB935" s="333"/>
      <c r="AC935" s="333"/>
      <c r="AD935" s="333"/>
      <c r="AE935" s="333"/>
      <c r="AF935" s="333"/>
      <c r="AG935" s="333"/>
      <c r="AH935" s="333"/>
      <c r="AI935" s="333"/>
      <c r="AJ935" s="333"/>
      <c r="AK935" s="333"/>
      <c r="AL935" s="333"/>
      <c r="AM935" s="333"/>
      <c r="AN935" s="333"/>
      <c r="AO935" s="333"/>
      <c r="AP935" s="333"/>
      <c r="AQ935" s="333"/>
    </row>
    <row r="936" spans="5:43" hidden="1" x14ac:dyDescent="0.2">
      <c r="E936" s="72"/>
      <c r="F936" s="333"/>
      <c r="G936" s="333"/>
      <c r="H936" s="333"/>
      <c r="I936" s="333"/>
      <c r="J936" s="333"/>
      <c r="K936" s="333"/>
      <c r="L936" s="333"/>
      <c r="M936" s="333"/>
      <c r="N936" s="333"/>
      <c r="O936" s="333"/>
      <c r="P936" s="333"/>
      <c r="Q936" s="333"/>
      <c r="R936" s="333"/>
      <c r="S936" s="333"/>
      <c r="T936" s="333"/>
      <c r="U936" s="333"/>
      <c r="V936" s="333"/>
      <c r="W936" s="333"/>
      <c r="X936" s="333"/>
      <c r="Y936" s="333"/>
      <c r="Z936" s="333"/>
      <c r="AA936" s="333"/>
      <c r="AB936" s="333"/>
      <c r="AC936" s="333"/>
      <c r="AD936" s="333"/>
      <c r="AE936" s="333"/>
      <c r="AF936" s="333"/>
      <c r="AG936" s="333"/>
      <c r="AH936" s="333"/>
      <c r="AI936" s="333"/>
      <c r="AJ936" s="333"/>
      <c r="AK936" s="333"/>
      <c r="AL936" s="333"/>
      <c r="AM936" s="333"/>
      <c r="AN936" s="333"/>
      <c r="AO936" s="333"/>
      <c r="AP936" s="333"/>
      <c r="AQ936" s="333"/>
    </row>
    <row r="937" spans="5:43" hidden="1" x14ac:dyDescent="0.2">
      <c r="E937" s="72"/>
      <c r="F937" s="333"/>
      <c r="G937" s="333"/>
      <c r="H937" s="333"/>
      <c r="I937" s="333"/>
      <c r="J937" s="333"/>
      <c r="K937" s="333"/>
      <c r="L937" s="333"/>
      <c r="M937" s="333"/>
      <c r="N937" s="333"/>
      <c r="O937" s="333"/>
      <c r="P937" s="333"/>
      <c r="Q937" s="333"/>
      <c r="R937" s="333"/>
      <c r="S937" s="333"/>
      <c r="T937" s="333"/>
      <c r="U937" s="333"/>
      <c r="V937" s="333"/>
      <c r="W937" s="333"/>
      <c r="X937" s="333"/>
      <c r="Y937" s="333"/>
      <c r="Z937" s="333"/>
      <c r="AA937" s="333"/>
      <c r="AB937" s="333"/>
      <c r="AC937" s="333"/>
      <c r="AD937" s="333"/>
      <c r="AE937" s="333"/>
      <c r="AF937" s="333"/>
      <c r="AG937" s="333"/>
      <c r="AH937" s="333"/>
      <c r="AI937" s="333"/>
      <c r="AJ937" s="333"/>
      <c r="AK937" s="333"/>
      <c r="AL937" s="333"/>
      <c r="AM937" s="333"/>
      <c r="AN937" s="333"/>
      <c r="AO937" s="333"/>
      <c r="AP937" s="333"/>
      <c r="AQ937" s="333"/>
    </row>
    <row r="938" spans="5:43" hidden="1" x14ac:dyDescent="0.2">
      <c r="E938" s="72"/>
      <c r="F938" s="333"/>
      <c r="G938" s="333"/>
      <c r="H938" s="333"/>
      <c r="I938" s="333"/>
      <c r="J938" s="333"/>
      <c r="K938" s="333"/>
      <c r="L938" s="333"/>
      <c r="M938" s="333"/>
      <c r="N938" s="333"/>
      <c r="O938" s="333"/>
      <c r="P938" s="333"/>
      <c r="Q938" s="333"/>
      <c r="R938" s="333"/>
      <c r="S938" s="333"/>
      <c r="T938" s="333"/>
      <c r="U938" s="333"/>
      <c r="V938" s="333"/>
      <c r="W938" s="333"/>
      <c r="X938" s="333"/>
      <c r="Y938" s="333"/>
      <c r="Z938" s="333"/>
      <c r="AA938" s="333"/>
      <c r="AB938" s="333"/>
      <c r="AC938" s="333"/>
      <c r="AD938" s="333"/>
      <c r="AE938" s="333"/>
      <c r="AF938" s="333"/>
      <c r="AG938" s="333"/>
      <c r="AH938" s="333"/>
      <c r="AI938" s="333"/>
      <c r="AJ938" s="333"/>
      <c r="AK938" s="333"/>
      <c r="AL938" s="333"/>
      <c r="AM938" s="333"/>
      <c r="AN938" s="333"/>
      <c r="AO938" s="333"/>
      <c r="AP938" s="333"/>
      <c r="AQ938" s="333"/>
    </row>
    <row r="939" spans="5:43" x14ac:dyDescent="0.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row>
    <row r="940" spans="5:43" ht="12.75" customHeight="1" x14ac:dyDescent="0.2">
      <c r="E940" s="72"/>
      <c r="F940" s="333"/>
      <c r="G940" s="333"/>
      <c r="H940" s="333"/>
      <c r="I940" s="333"/>
      <c r="J940" s="333"/>
      <c r="K940" s="333"/>
      <c r="L940" s="333"/>
      <c r="M940" s="333"/>
      <c r="N940" s="333"/>
      <c r="O940" s="333"/>
      <c r="P940" s="333"/>
      <c r="Q940" s="333"/>
      <c r="R940" s="333"/>
      <c r="S940" s="333"/>
      <c r="T940" s="333"/>
      <c r="U940" s="333"/>
      <c r="V940" s="333"/>
      <c r="W940" s="333"/>
      <c r="X940" s="333"/>
      <c r="Y940" s="333"/>
      <c r="Z940" s="333"/>
      <c r="AA940" s="333"/>
      <c r="AB940" s="333"/>
      <c r="AC940" s="333"/>
      <c r="AD940" s="333"/>
      <c r="AE940" s="333"/>
      <c r="AF940" s="333"/>
      <c r="AG940" s="333"/>
      <c r="AH940" s="333"/>
      <c r="AI940" s="333"/>
      <c r="AJ940" s="333"/>
      <c r="AK940" s="333"/>
      <c r="AL940" s="333"/>
      <c r="AM940" s="333"/>
      <c r="AN940" s="333"/>
      <c r="AO940" s="333"/>
      <c r="AP940" s="333"/>
      <c r="AQ940" s="333"/>
    </row>
    <row r="941" spans="5:43" x14ac:dyDescent="0.2">
      <c r="E941" s="72"/>
      <c r="F941" s="333"/>
      <c r="G941" s="333"/>
      <c r="H941" s="333"/>
      <c r="I941" s="333"/>
      <c r="J941" s="333"/>
      <c r="K941" s="333"/>
      <c r="L941" s="333"/>
      <c r="M941" s="333"/>
      <c r="N941" s="333"/>
      <c r="O941" s="333"/>
      <c r="P941" s="333"/>
      <c r="Q941" s="333"/>
      <c r="R941" s="333"/>
      <c r="S941" s="333"/>
      <c r="T941" s="333"/>
      <c r="U941" s="333"/>
      <c r="V941" s="333"/>
      <c r="W941" s="333"/>
      <c r="X941" s="333"/>
      <c r="Y941" s="333"/>
      <c r="Z941" s="333"/>
      <c r="AA941" s="333"/>
      <c r="AB941" s="333"/>
      <c r="AC941" s="333"/>
      <c r="AD941" s="333"/>
      <c r="AE941" s="333"/>
      <c r="AF941" s="333"/>
      <c r="AG941" s="333"/>
      <c r="AH941" s="333"/>
      <c r="AI941" s="333"/>
      <c r="AJ941" s="333"/>
      <c r="AK941" s="333"/>
      <c r="AL941" s="333"/>
      <c r="AM941" s="333"/>
      <c r="AN941" s="333"/>
      <c r="AO941" s="333"/>
      <c r="AP941" s="333"/>
      <c r="AQ941" s="333"/>
    </row>
    <row r="942" spans="5:43" x14ac:dyDescent="0.2">
      <c r="E942" s="72"/>
      <c r="F942" s="333"/>
      <c r="G942" s="333"/>
      <c r="H942" s="333"/>
      <c r="I942" s="333"/>
      <c r="J942" s="333"/>
      <c r="K942" s="333"/>
      <c r="L942" s="333"/>
      <c r="M942" s="333"/>
      <c r="N942" s="333"/>
      <c r="O942" s="333"/>
      <c r="P942" s="333"/>
      <c r="Q942" s="333"/>
      <c r="R942" s="333"/>
      <c r="S942" s="333"/>
      <c r="T942" s="333"/>
      <c r="U942" s="333"/>
      <c r="V942" s="333"/>
      <c r="W942" s="333"/>
      <c r="X942" s="333"/>
      <c r="Y942" s="333"/>
      <c r="Z942" s="333"/>
      <c r="AA942" s="333"/>
      <c r="AB942" s="333"/>
      <c r="AC942" s="333"/>
      <c r="AD942" s="333"/>
      <c r="AE942" s="333"/>
      <c r="AF942" s="333"/>
      <c r="AG942" s="333"/>
      <c r="AH942" s="333"/>
      <c r="AI942" s="333"/>
      <c r="AJ942" s="333"/>
      <c r="AK942" s="333"/>
      <c r="AL942" s="333"/>
      <c r="AM942" s="333"/>
      <c r="AN942" s="333"/>
      <c r="AO942" s="333"/>
      <c r="AP942" s="333"/>
      <c r="AQ942" s="333"/>
    </row>
    <row r="943" spans="5:43" x14ac:dyDescent="0.2">
      <c r="E943" s="72"/>
      <c r="F943" s="333"/>
      <c r="G943" s="333"/>
      <c r="H943" s="333"/>
      <c r="I943" s="333"/>
      <c r="J943" s="333"/>
      <c r="K943" s="333"/>
      <c r="L943" s="333"/>
      <c r="M943" s="333"/>
      <c r="N943" s="333"/>
      <c r="O943" s="333"/>
      <c r="P943" s="333"/>
      <c r="Q943" s="333"/>
      <c r="R943" s="333"/>
      <c r="S943" s="333"/>
      <c r="T943" s="333"/>
      <c r="U943" s="333"/>
      <c r="V943" s="333"/>
      <c r="W943" s="333"/>
      <c r="X943" s="333"/>
      <c r="Y943" s="333"/>
      <c r="Z943" s="333"/>
      <c r="AA943" s="333"/>
      <c r="AB943" s="333"/>
      <c r="AC943" s="333"/>
      <c r="AD943" s="333"/>
      <c r="AE943" s="333"/>
      <c r="AF943" s="333"/>
      <c r="AG943" s="333"/>
      <c r="AH943" s="333"/>
      <c r="AI943" s="333"/>
      <c r="AJ943" s="333"/>
      <c r="AK943" s="333"/>
      <c r="AL943" s="333"/>
      <c r="AM943" s="333"/>
      <c r="AN943" s="333"/>
      <c r="AO943" s="333"/>
      <c r="AP943" s="333"/>
      <c r="AQ943" s="333"/>
    </row>
    <row r="944" spans="5:43" x14ac:dyDescent="0.2">
      <c r="E944" s="72"/>
      <c r="F944" s="333"/>
      <c r="G944" s="333"/>
      <c r="H944" s="333"/>
      <c r="I944" s="333"/>
      <c r="J944" s="333"/>
      <c r="K944" s="333"/>
      <c r="L944" s="333"/>
      <c r="M944" s="333"/>
      <c r="N944" s="333"/>
      <c r="O944" s="333"/>
      <c r="P944" s="333"/>
      <c r="Q944" s="333"/>
      <c r="R944" s="333"/>
      <c r="S944" s="333"/>
      <c r="T944" s="333"/>
      <c r="U944" s="333"/>
      <c r="V944" s="333"/>
      <c r="W944" s="333"/>
      <c r="X944" s="333"/>
      <c r="Y944" s="333"/>
      <c r="Z944" s="333"/>
      <c r="AA944" s="333"/>
      <c r="AB944" s="333"/>
      <c r="AC944" s="333"/>
      <c r="AD944" s="333"/>
      <c r="AE944" s="333"/>
      <c r="AF944" s="333"/>
      <c r="AG944" s="333"/>
      <c r="AH944" s="333"/>
      <c r="AI944" s="333"/>
      <c r="AJ944" s="333"/>
      <c r="AK944" s="333"/>
      <c r="AL944" s="333"/>
      <c r="AM944" s="333"/>
      <c r="AN944" s="333"/>
      <c r="AO944" s="333"/>
      <c r="AP944" s="333"/>
      <c r="AQ944" s="333"/>
    </row>
    <row r="945" spans="5:43" x14ac:dyDescent="0.2">
      <c r="E945" s="72"/>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row>
    <row r="946" spans="5:43" ht="12.75" customHeight="1" x14ac:dyDescent="0.2">
      <c r="E946" s="72"/>
      <c r="F946" s="193"/>
      <c r="G946" s="193"/>
      <c r="H946" s="193"/>
      <c r="I946" s="193"/>
      <c r="J946" s="193"/>
      <c r="K946" s="193"/>
      <c r="L946" s="193"/>
      <c r="M946" s="193"/>
      <c r="N946" s="193"/>
      <c r="O946" s="193"/>
      <c r="P946" s="193"/>
      <c r="Q946" s="193"/>
      <c r="R946" s="193"/>
      <c r="S946" s="193"/>
      <c r="T946" s="193"/>
      <c r="U946" s="193"/>
      <c r="V946" s="193"/>
      <c r="W946" s="193"/>
      <c r="X946" s="193"/>
      <c r="Y946" s="193"/>
      <c r="Z946" s="193"/>
      <c r="AA946" s="193"/>
      <c r="AB946" s="193"/>
      <c r="AC946" s="193"/>
      <c r="AD946" s="193"/>
      <c r="AE946" s="193"/>
      <c r="AF946" s="193"/>
      <c r="AG946" s="193"/>
      <c r="AH946" s="193"/>
      <c r="AI946" s="193"/>
      <c r="AJ946" s="193"/>
      <c r="AK946" s="193"/>
      <c r="AL946" s="193"/>
      <c r="AM946" s="193"/>
      <c r="AN946" s="193"/>
      <c r="AO946" s="193"/>
      <c r="AP946" s="193"/>
      <c r="AQ946" s="193"/>
    </row>
    <row r="947" spans="5:43" x14ac:dyDescent="0.2">
      <c r="E947" s="72"/>
      <c r="F947" s="193"/>
      <c r="G947" s="193"/>
      <c r="H947" s="193"/>
      <c r="I947" s="193"/>
      <c r="J947" s="193"/>
      <c r="K947" s="193"/>
      <c r="L947" s="193"/>
      <c r="M947" s="193"/>
      <c r="N947" s="193"/>
      <c r="O947" s="193"/>
      <c r="P947" s="193"/>
      <c r="Q947" s="193"/>
      <c r="R947" s="193"/>
      <c r="S947" s="193"/>
      <c r="T947" s="193"/>
      <c r="U947" s="193"/>
      <c r="V947" s="193"/>
      <c r="W947" s="193"/>
      <c r="X947" s="193"/>
      <c r="Y947" s="193"/>
      <c r="Z947" s="193"/>
      <c r="AA947" s="193"/>
      <c r="AB947" s="193"/>
      <c r="AC947" s="193"/>
      <c r="AD947" s="193"/>
      <c r="AE947" s="193"/>
      <c r="AF947" s="193"/>
      <c r="AG947" s="193"/>
      <c r="AH947" s="193"/>
      <c r="AI947" s="193"/>
      <c r="AJ947" s="193"/>
      <c r="AK947" s="193"/>
      <c r="AL947" s="193"/>
      <c r="AM947" s="193"/>
      <c r="AN947" s="193"/>
      <c r="AO947" s="193"/>
      <c r="AP947" s="193"/>
      <c r="AQ947" s="193"/>
    </row>
    <row r="948" spans="5:43" x14ac:dyDescent="0.2">
      <c r="E948" s="72"/>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row>
    <row r="949" spans="5:43" x14ac:dyDescent="0.2">
      <c r="E949" s="72"/>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row>
    <row r="950" spans="5:43" x14ac:dyDescent="0.2">
      <c r="E950" s="72"/>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row>
    <row r="951" spans="5:43" x14ac:dyDescent="0.2">
      <c r="E951" s="72"/>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row>
    <row r="952" spans="5:43" x14ac:dyDescent="0.2">
      <c r="E952" s="72"/>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row>
    <row r="953" spans="5:43" x14ac:dyDescent="0.2">
      <c r="E953" s="72"/>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row>
    <row r="954" spans="5:43" x14ac:dyDescent="0.2">
      <c r="E954" s="72"/>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row>
    <row r="955" spans="5:43" x14ac:dyDescent="0.2">
      <c r="E955" s="72"/>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row>
    <row r="956" spans="5:43" x14ac:dyDescent="0.2">
      <c r="E956" s="72"/>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row>
    <row r="957" spans="5:43" x14ac:dyDescent="0.2">
      <c r="E957" s="72"/>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row>
    <row r="958" spans="5:43" x14ac:dyDescent="0.2">
      <c r="E958" s="72"/>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row>
    <row r="959" spans="5:43" x14ac:dyDescent="0.2">
      <c r="E959" s="72"/>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row>
    <row r="960" spans="5:43" x14ac:dyDescent="0.2">
      <c r="E960" s="72"/>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row>
    <row r="961" spans="5:43" x14ac:dyDescent="0.2">
      <c r="E961" s="72"/>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row>
    <row r="962" spans="5:43" x14ac:dyDescent="0.2">
      <c r="E962" s="72"/>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row>
    <row r="963" spans="5:43" x14ac:dyDescent="0.2">
      <c r="E963" s="72"/>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row>
    <row r="964" spans="5:43" x14ac:dyDescent="0.2">
      <c r="E964" s="72"/>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row>
    <row r="965" spans="5:43" x14ac:dyDescent="0.2">
      <c r="E965" s="72"/>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row>
    <row r="966" spans="5:43" x14ac:dyDescent="0.2">
      <c r="E966" s="72"/>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row>
    <row r="967" spans="5:43" x14ac:dyDescent="0.2">
      <c r="E967" s="72"/>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row>
    <row r="968" spans="5:43" x14ac:dyDescent="0.2">
      <c r="E968" s="72"/>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row>
    <row r="969" spans="5:43" x14ac:dyDescent="0.2">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2" t="s">
        <v>28</v>
      </c>
      <c r="AN969" s="207">
        <f>AN891+1</f>
        <v>14</v>
      </c>
      <c r="AO969" s="207"/>
      <c r="AP969" s="12" t="s">
        <v>28</v>
      </c>
      <c r="AQ969" s="13"/>
    </row>
    <row r="970" spans="5:43" x14ac:dyDescent="0.2">
      <c r="E970" s="217" t="str">
        <f>UPPER($Y$28)</f>
        <v>ПТ ЛОМБАРД "МЕРКУРІЙ"</v>
      </c>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c r="AQ970" s="217"/>
    </row>
    <row r="971" spans="5:43" x14ac:dyDescent="0.2">
      <c r="E971" s="225" t="s">
        <v>150</v>
      </c>
      <c r="F971" s="225"/>
      <c r="G971" s="225"/>
      <c r="H971" s="225"/>
      <c r="I971" s="225"/>
      <c r="J971" s="225"/>
      <c r="K971" s="225"/>
      <c r="L971" s="225"/>
      <c r="M971" s="225"/>
      <c r="N971" s="225"/>
      <c r="O971" s="225"/>
      <c r="P971" s="225"/>
      <c r="Q971" s="225"/>
      <c r="R971" s="225"/>
      <c r="S971" s="225"/>
      <c r="T971" s="225"/>
      <c r="U971" s="225"/>
      <c r="V971" s="225"/>
      <c r="W971" s="225"/>
      <c r="X971" s="225"/>
      <c r="Y971" s="225"/>
      <c r="Z971" s="225"/>
      <c r="AA971" s="225"/>
      <c r="AB971" s="225"/>
      <c r="AC971" s="225"/>
      <c r="AD971" s="225"/>
      <c r="AE971" s="225"/>
      <c r="AF971" s="225"/>
      <c r="AG971" s="225"/>
      <c r="AH971" s="225"/>
      <c r="AI971" s="225"/>
      <c r="AJ971" s="225"/>
      <c r="AK971" s="225"/>
      <c r="AL971" s="225"/>
      <c r="AM971" s="225"/>
      <c r="AN971" s="225"/>
      <c r="AO971" s="225"/>
      <c r="AP971" s="225"/>
      <c r="AQ971" s="225"/>
    </row>
    <row r="972" spans="5:43" x14ac:dyDescent="0.2">
      <c r="E972" s="225" t="str">
        <f>$E$279</f>
        <v>ЗА РІК, ЩО ЗАКІНЧИВСЯ 31 ГРУДНЯ 2017 РОКУ</v>
      </c>
      <c r="F972" s="225"/>
      <c r="G972" s="225"/>
      <c r="H972" s="225"/>
      <c r="I972" s="225"/>
      <c r="J972" s="225"/>
      <c r="K972" s="225"/>
      <c r="L972" s="225"/>
      <c r="M972" s="225"/>
      <c r="N972" s="225"/>
      <c r="O972" s="225"/>
      <c r="P972" s="225"/>
      <c r="Q972" s="225"/>
      <c r="R972" s="225"/>
      <c r="S972" s="225"/>
      <c r="T972" s="225"/>
      <c r="U972" s="225"/>
      <c r="V972" s="225"/>
      <c r="W972" s="225"/>
      <c r="X972" s="225"/>
      <c r="Y972" s="225"/>
      <c r="Z972" s="225"/>
      <c r="AA972" s="225"/>
      <c r="AB972" s="225"/>
      <c r="AC972" s="225"/>
      <c r="AD972" s="225"/>
      <c r="AE972" s="225"/>
      <c r="AF972" s="225"/>
      <c r="AG972" s="225"/>
      <c r="AH972" s="225"/>
      <c r="AI972" s="225"/>
      <c r="AJ972" s="225"/>
      <c r="AK972" s="225"/>
      <c r="AL972" s="225"/>
      <c r="AM972" s="225"/>
      <c r="AN972" s="225"/>
      <c r="AO972" s="225"/>
      <c r="AP972" s="225"/>
      <c r="AQ972" s="225"/>
    </row>
    <row r="973" spans="5:43" x14ac:dyDescent="0.2">
      <c r="E973" s="227" t="str">
        <f>$E$210</f>
        <v>(в тисячах гривень, якщо не вказано інше)</v>
      </c>
      <c r="F973" s="227"/>
      <c r="G973" s="227"/>
      <c r="H973" s="227"/>
      <c r="I973" s="227"/>
      <c r="J973" s="227"/>
      <c r="K973" s="227"/>
      <c r="L973" s="227"/>
      <c r="M973" s="227"/>
      <c r="N973" s="227"/>
      <c r="O973" s="227"/>
      <c r="P973" s="227"/>
      <c r="Q973" s="227"/>
      <c r="R973" s="227"/>
      <c r="S973" s="227"/>
      <c r="T973" s="227"/>
      <c r="U973" s="227"/>
      <c r="V973" s="227"/>
      <c r="W973" s="227"/>
      <c r="X973" s="227"/>
      <c r="Y973" s="227"/>
      <c r="Z973" s="227"/>
      <c r="AA973" s="227"/>
      <c r="AB973" s="227"/>
      <c r="AC973" s="227"/>
      <c r="AD973" s="227"/>
      <c r="AE973" s="227"/>
      <c r="AF973" s="227"/>
      <c r="AG973" s="227"/>
      <c r="AH973" s="227"/>
      <c r="AI973" s="227"/>
      <c r="AJ973" s="227"/>
      <c r="AK973" s="227"/>
      <c r="AL973" s="227"/>
      <c r="AM973" s="227"/>
      <c r="AN973" s="227"/>
      <c r="AO973" s="227"/>
      <c r="AP973" s="227"/>
      <c r="AQ973" s="227"/>
    </row>
    <row r="974" spans="5:43" x14ac:dyDescent="0.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row>
    <row r="975" spans="5:43" ht="12.75" customHeight="1" x14ac:dyDescent="0.2">
      <c r="E975" s="72"/>
      <c r="F975" s="321" t="str">
        <f>$F$497</f>
        <v>2.</v>
      </c>
      <c r="G975" s="321"/>
      <c r="H975" s="326" t="str">
        <f>$H$497&amp;" (ПРОДОВЖЕННЯ)"</f>
        <v>ОСНОВНІ ПОЛОЖЕННЯ ОБЛІКОВОЇ ПОЛІТИКИ (ПРОДОВЖЕННЯ)</v>
      </c>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c r="AH975" s="326"/>
      <c r="AI975" s="326"/>
      <c r="AJ975" s="326"/>
      <c r="AK975" s="326"/>
      <c r="AL975" s="326"/>
      <c r="AM975" s="326"/>
      <c r="AN975" s="326"/>
      <c r="AO975" s="326"/>
      <c r="AP975" s="326"/>
      <c r="AQ975" s="326"/>
    </row>
    <row r="976" spans="5:43" x14ac:dyDescent="0.2">
      <c r="E976" s="72"/>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row>
    <row r="977" spans="4:43" ht="12.75" customHeight="1" x14ac:dyDescent="0.2">
      <c r="D977" s="1">
        <v>18</v>
      </c>
      <c r="E977" s="72"/>
      <c r="F977" s="321" t="str">
        <f>CONCATENATE($F$497,D977,".")</f>
        <v>2.18.</v>
      </c>
      <c r="G977" s="321"/>
      <c r="H977" s="326" t="s">
        <v>286</v>
      </c>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c r="AH977" s="326"/>
      <c r="AI977" s="326"/>
      <c r="AJ977" s="326"/>
      <c r="AK977" s="326"/>
      <c r="AL977" s="326"/>
      <c r="AM977" s="326"/>
      <c r="AN977" s="326"/>
      <c r="AO977" s="326"/>
      <c r="AP977" s="326"/>
      <c r="AQ977" s="326"/>
    </row>
    <row r="978" spans="4:43" ht="12.75" customHeight="1" x14ac:dyDescent="0.2">
      <c r="E978" s="72"/>
      <c r="F978" s="193" t="s">
        <v>287</v>
      </c>
      <c r="G978" s="193"/>
      <c r="H978" s="193"/>
      <c r="I978" s="193"/>
      <c r="J978" s="193"/>
      <c r="K978" s="193"/>
      <c r="L978" s="193"/>
      <c r="M978" s="193"/>
      <c r="N978" s="193"/>
      <c r="O978" s="193"/>
      <c r="P978" s="193"/>
      <c r="Q978" s="193"/>
      <c r="R978" s="193"/>
      <c r="S978" s="193"/>
      <c r="T978" s="193"/>
      <c r="U978" s="193"/>
      <c r="V978" s="193"/>
      <c r="W978" s="193"/>
      <c r="X978" s="193"/>
      <c r="Y978" s="193"/>
      <c r="Z978" s="193"/>
      <c r="AA978" s="193"/>
      <c r="AB978" s="193"/>
      <c r="AC978" s="193"/>
      <c r="AD978" s="193"/>
      <c r="AE978" s="193"/>
      <c r="AF978" s="193"/>
      <c r="AG978" s="193"/>
      <c r="AH978" s="193"/>
      <c r="AI978" s="193"/>
      <c r="AJ978" s="193"/>
      <c r="AK978" s="193"/>
      <c r="AL978" s="193"/>
      <c r="AM978" s="193"/>
      <c r="AN978" s="193"/>
      <c r="AO978" s="193"/>
      <c r="AP978" s="193"/>
      <c r="AQ978" s="193"/>
    </row>
    <row r="979" spans="4:43" x14ac:dyDescent="0.2">
      <c r="E979" s="72"/>
      <c r="F979" s="193"/>
      <c r="G979" s="193"/>
      <c r="H979" s="193"/>
      <c r="I979" s="193"/>
      <c r="J979" s="193"/>
      <c r="K979" s="193"/>
      <c r="L979" s="193"/>
      <c r="M979" s="193"/>
      <c r="N979" s="193"/>
      <c r="O979" s="193"/>
      <c r="P979" s="193"/>
      <c r="Q979" s="193"/>
      <c r="R979" s="193"/>
      <c r="S979" s="193"/>
      <c r="T979" s="193"/>
      <c r="U979" s="193"/>
      <c r="V979" s="193"/>
      <c r="W979" s="193"/>
      <c r="X979" s="193"/>
      <c r="Y979" s="193"/>
      <c r="Z979" s="193"/>
      <c r="AA979" s="193"/>
      <c r="AB979" s="193"/>
      <c r="AC979" s="193"/>
      <c r="AD979" s="193"/>
      <c r="AE979" s="193"/>
      <c r="AF979" s="193"/>
      <c r="AG979" s="193"/>
      <c r="AH979" s="193"/>
      <c r="AI979" s="193"/>
      <c r="AJ979" s="193"/>
      <c r="AK979" s="193"/>
      <c r="AL979" s="193"/>
      <c r="AM979" s="193"/>
      <c r="AN979" s="193"/>
      <c r="AO979" s="193"/>
      <c r="AP979" s="193"/>
      <c r="AQ979" s="193"/>
    </row>
    <row r="980" spans="4:43" x14ac:dyDescent="0.2">
      <c r="E980" s="72"/>
      <c r="F980" s="193"/>
      <c r="G980" s="193"/>
      <c r="H980" s="193"/>
      <c r="I980" s="193"/>
      <c r="J980" s="193"/>
      <c r="K980" s="193"/>
      <c r="L980" s="193"/>
      <c r="M980" s="193"/>
      <c r="N980" s="193"/>
      <c r="O980" s="193"/>
      <c r="P980" s="193"/>
      <c r="Q980" s="193"/>
      <c r="R980" s="193"/>
      <c r="S980" s="193"/>
      <c r="T980" s="193"/>
      <c r="U980" s="193"/>
      <c r="V980" s="193"/>
      <c r="W980" s="193"/>
      <c r="X980" s="193"/>
      <c r="Y980" s="193"/>
      <c r="Z980" s="193"/>
      <c r="AA980" s="193"/>
      <c r="AB980" s="193"/>
      <c r="AC980" s="193"/>
      <c r="AD980" s="193"/>
      <c r="AE980" s="193"/>
      <c r="AF980" s="193"/>
      <c r="AG980" s="193"/>
      <c r="AH980" s="193"/>
      <c r="AI980" s="193"/>
      <c r="AJ980" s="193"/>
      <c r="AK980" s="193"/>
      <c r="AL980" s="193"/>
      <c r="AM980" s="193"/>
      <c r="AN980" s="193"/>
      <c r="AO980" s="193"/>
      <c r="AP980" s="193"/>
      <c r="AQ980" s="193"/>
    </row>
    <row r="981" spans="4:43" x14ac:dyDescent="0.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row>
    <row r="982" spans="4:43" ht="12.75" customHeight="1" x14ac:dyDescent="0.2">
      <c r="E982" s="72"/>
      <c r="F982" s="193" t="s">
        <v>288</v>
      </c>
      <c r="G982" s="193"/>
      <c r="H982" s="193"/>
      <c r="I982" s="193"/>
      <c r="J982" s="193"/>
      <c r="K982" s="193"/>
      <c r="L982" s="193"/>
      <c r="M982" s="193"/>
      <c r="N982" s="193"/>
      <c r="O982" s="193"/>
      <c r="P982" s="193"/>
      <c r="Q982" s="193"/>
      <c r="R982" s="193"/>
      <c r="S982" s="193"/>
      <c r="T982" s="193"/>
      <c r="U982" s="193"/>
      <c r="V982" s="193"/>
      <c r="W982" s="193"/>
      <c r="X982" s="193"/>
      <c r="Y982" s="193"/>
      <c r="Z982" s="193"/>
      <c r="AA982" s="193"/>
      <c r="AB982" s="193"/>
      <c r="AC982" s="193"/>
      <c r="AD982" s="193"/>
      <c r="AE982" s="193"/>
      <c r="AF982" s="193"/>
      <c r="AG982" s="193"/>
      <c r="AH982" s="193"/>
      <c r="AI982" s="193"/>
      <c r="AJ982" s="193"/>
      <c r="AK982" s="193"/>
      <c r="AL982" s="193"/>
      <c r="AM982" s="193"/>
      <c r="AN982" s="193"/>
      <c r="AO982" s="193"/>
      <c r="AP982" s="193"/>
      <c r="AQ982" s="193"/>
    </row>
    <row r="983" spans="4:43" x14ac:dyDescent="0.2">
      <c r="E983" s="72"/>
      <c r="F983" s="193"/>
      <c r="G983" s="193"/>
      <c r="H983" s="193"/>
      <c r="I983" s="193"/>
      <c r="J983" s="193"/>
      <c r="K983" s="193"/>
      <c r="L983" s="193"/>
      <c r="M983" s="193"/>
      <c r="N983" s="193"/>
      <c r="O983" s="193"/>
      <c r="P983" s="193"/>
      <c r="Q983" s="193"/>
      <c r="R983" s="193"/>
      <c r="S983" s="193"/>
      <c r="T983" s="193"/>
      <c r="U983" s="193"/>
      <c r="V983" s="193"/>
      <c r="W983" s="193"/>
      <c r="X983" s="193"/>
      <c r="Y983" s="193"/>
      <c r="Z983" s="193"/>
      <c r="AA983" s="193"/>
      <c r="AB983" s="193"/>
      <c r="AC983" s="193"/>
      <c r="AD983" s="193"/>
      <c r="AE983" s="193"/>
      <c r="AF983" s="193"/>
      <c r="AG983" s="193"/>
      <c r="AH983" s="193"/>
      <c r="AI983" s="193"/>
      <c r="AJ983" s="193"/>
      <c r="AK983" s="193"/>
      <c r="AL983" s="193"/>
      <c r="AM983" s="193"/>
      <c r="AN983" s="193"/>
      <c r="AO983" s="193"/>
      <c r="AP983" s="193"/>
      <c r="AQ983" s="193"/>
    </row>
    <row r="984" spans="4:43" x14ac:dyDescent="0.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row>
    <row r="985" spans="4:43" ht="12.75" customHeight="1" x14ac:dyDescent="0.2">
      <c r="D985" s="1">
        <v>19</v>
      </c>
      <c r="E985" s="72"/>
      <c r="F985" s="321" t="str">
        <f>CONCATENATE($F$497,D985,".")</f>
        <v>2.19.</v>
      </c>
      <c r="G985" s="321"/>
      <c r="H985" s="326" t="s">
        <v>75</v>
      </c>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c r="AH985" s="326"/>
      <c r="AI985" s="326"/>
      <c r="AJ985" s="326"/>
      <c r="AK985" s="326"/>
      <c r="AL985" s="326"/>
      <c r="AM985" s="326"/>
      <c r="AN985" s="326"/>
      <c r="AO985" s="326"/>
      <c r="AP985" s="326"/>
      <c r="AQ985" s="326"/>
    </row>
    <row r="986" spans="4:43" ht="12.75" customHeight="1" x14ac:dyDescent="0.2">
      <c r="E986" s="72"/>
      <c r="F986" s="193" t="s">
        <v>289</v>
      </c>
      <c r="G986" s="193"/>
      <c r="H986" s="193"/>
      <c r="I986" s="193"/>
      <c r="J986" s="193"/>
      <c r="K986" s="193"/>
      <c r="L986" s="193"/>
      <c r="M986" s="193"/>
      <c r="N986" s="193"/>
      <c r="O986" s="193"/>
      <c r="P986" s="193"/>
      <c r="Q986" s="193"/>
      <c r="R986" s="193"/>
      <c r="S986" s="193"/>
      <c r="T986" s="193"/>
      <c r="U986" s="193"/>
      <c r="V986" s="193"/>
      <c r="W986" s="193"/>
      <c r="X986" s="193"/>
      <c r="Y986" s="193"/>
      <c r="Z986" s="193"/>
      <c r="AA986" s="193"/>
      <c r="AB986" s="193"/>
      <c r="AC986" s="193"/>
      <c r="AD986" s="193"/>
      <c r="AE986" s="193"/>
      <c r="AF986" s="193"/>
      <c r="AG986" s="193"/>
      <c r="AH986" s="193"/>
      <c r="AI986" s="193"/>
      <c r="AJ986" s="193"/>
      <c r="AK986" s="193"/>
      <c r="AL986" s="193"/>
      <c r="AM986" s="193"/>
      <c r="AN986" s="193"/>
      <c r="AO986" s="193"/>
      <c r="AP986" s="193"/>
      <c r="AQ986" s="193"/>
    </row>
    <row r="987" spans="4:43" x14ac:dyDescent="0.2">
      <c r="E987" s="72"/>
      <c r="F987" s="193"/>
      <c r="G987" s="193"/>
      <c r="H987" s="193"/>
      <c r="I987" s="193"/>
      <c r="J987" s="193"/>
      <c r="K987" s="193"/>
      <c r="L987" s="193"/>
      <c r="M987" s="193"/>
      <c r="N987" s="193"/>
      <c r="O987" s="193"/>
      <c r="P987" s="193"/>
      <c r="Q987" s="193"/>
      <c r="R987" s="193"/>
      <c r="S987" s="193"/>
      <c r="T987" s="193"/>
      <c r="U987" s="193"/>
      <c r="V987" s="193"/>
      <c r="W987" s="193"/>
      <c r="X987" s="193"/>
      <c r="Y987" s="193"/>
      <c r="Z987" s="193"/>
      <c r="AA987" s="193"/>
      <c r="AB987" s="193"/>
      <c r="AC987" s="193"/>
      <c r="AD987" s="193"/>
      <c r="AE987" s="193"/>
      <c r="AF987" s="193"/>
      <c r="AG987" s="193"/>
      <c r="AH987" s="193"/>
      <c r="AI987" s="193"/>
      <c r="AJ987" s="193"/>
      <c r="AK987" s="193"/>
      <c r="AL987" s="193"/>
      <c r="AM987" s="193"/>
      <c r="AN987" s="193"/>
      <c r="AO987" s="193"/>
      <c r="AP987" s="193"/>
      <c r="AQ987" s="193"/>
    </row>
    <row r="988" spans="4:43" x14ac:dyDescent="0.2">
      <c r="E988" s="72"/>
      <c r="F988" s="193"/>
      <c r="G988" s="193"/>
      <c r="H988" s="193"/>
      <c r="I988" s="193"/>
      <c r="J988" s="193"/>
      <c r="K988" s="193"/>
      <c r="L988" s="193"/>
      <c r="M988" s="193"/>
      <c r="N988" s="193"/>
      <c r="O988" s="193"/>
      <c r="P988" s="193"/>
      <c r="Q988" s="193"/>
      <c r="R988" s="193"/>
      <c r="S988" s="193"/>
      <c r="T988" s="193"/>
      <c r="U988" s="193"/>
      <c r="V988" s="193"/>
      <c r="W988" s="193"/>
      <c r="X988" s="193"/>
      <c r="Y988" s="193"/>
      <c r="Z988" s="193"/>
      <c r="AA988" s="193"/>
      <c r="AB988" s="193"/>
      <c r="AC988" s="193"/>
      <c r="AD988" s="193"/>
      <c r="AE988" s="193"/>
      <c r="AF988" s="193"/>
      <c r="AG988" s="193"/>
      <c r="AH988" s="193"/>
      <c r="AI988" s="193"/>
      <c r="AJ988" s="193"/>
      <c r="AK988" s="193"/>
      <c r="AL988" s="193"/>
      <c r="AM988" s="193"/>
      <c r="AN988" s="193"/>
      <c r="AO988" s="193"/>
      <c r="AP988" s="193"/>
      <c r="AQ988" s="193"/>
    </row>
    <row r="989" spans="4:43" x14ac:dyDescent="0.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row>
    <row r="990" spans="4:43" ht="12.75" customHeight="1" x14ac:dyDescent="0.2">
      <c r="D990" s="1">
        <v>20</v>
      </c>
      <c r="E990" s="72"/>
      <c r="F990" s="321" t="str">
        <f>CONCATENATE($F$497,D990,".")</f>
        <v>2.20.</v>
      </c>
      <c r="G990" s="321"/>
      <c r="H990" s="326" t="s">
        <v>290</v>
      </c>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c r="AH990" s="326"/>
      <c r="AI990" s="326"/>
      <c r="AJ990" s="326"/>
      <c r="AK990" s="326"/>
      <c r="AL990" s="326"/>
      <c r="AM990" s="326"/>
      <c r="AN990" s="326"/>
      <c r="AO990" s="326"/>
      <c r="AP990" s="326"/>
      <c r="AQ990" s="326"/>
    </row>
    <row r="991" spans="4:43" x14ac:dyDescent="0.2">
      <c r="E991" s="72"/>
      <c r="F991" s="193" t="s">
        <v>291</v>
      </c>
      <c r="G991" s="193"/>
      <c r="H991" s="193"/>
      <c r="I991" s="193"/>
      <c r="J991" s="193"/>
      <c r="K991" s="193"/>
      <c r="L991" s="193"/>
      <c r="M991" s="193"/>
      <c r="N991" s="193"/>
      <c r="O991" s="193"/>
      <c r="P991" s="193"/>
      <c r="Q991" s="193"/>
      <c r="R991" s="193"/>
      <c r="S991" s="193"/>
      <c r="T991" s="193"/>
      <c r="U991" s="193"/>
      <c r="V991" s="193"/>
      <c r="W991" s="193"/>
      <c r="X991" s="193"/>
      <c r="Y991" s="193"/>
      <c r="Z991" s="193"/>
      <c r="AA991" s="193"/>
      <c r="AB991" s="193"/>
      <c r="AC991" s="193"/>
      <c r="AD991" s="193"/>
      <c r="AE991" s="193"/>
      <c r="AF991" s="193"/>
      <c r="AG991" s="193"/>
      <c r="AH991" s="193"/>
      <c r="AI991" s="193"/>
      <c r="AJ991" s="193"/>
      <c r="AK991" s="193"/>
      <c r="AL991" s="193"/>
      <c r="AM991" s="193"/>
      <c r="AN991" s="193"/>
      <c r="AO991" s="193"/>
      <c r="AP991" s="193"/>
      <c r="AQ991" s="193"/>
    </row>
    <row r="992" spans="4:43" x14ac:dyDescent="0.2">
      <c r="E992" s="72"/>
      <c r="F992" s="193"/>
      <c r="G992" s="193"/>
      <c r="H992" s="193"/>
      <c r="I992" s="193"/>
      <c r="J992" s="193"/>
      <c r="K992" s="193"/>
      <c r="L992" s="193"/>
      <c r="M992" s="193"/>
      <c r="N992" s="193"/>
      <c r="O992" s="193"/>
      <c r="P992" s="193"/>
      <c r="Q992" s="193"/>
      <c r="R992" s="193"/>
      <c r="S992" s="193"/>
      <c r="T992" s="193"/>
      <c r="U992" s="193"/>
      <c r="V992" s="193"/>
      <c r="W992" s="193"/>
      <c r="X992" s="193"/>
      <c r="Y992" s="193"/>
      <c r="Z992" s="193"/>
      <c r="AA992" s="193"/>
      <c r="AB992" s="193"/>
      <c r="AC992" s="193"/>
      <c r="AD992" s="193"/>
      <c r="AE992" s="193"/>
      <c r="AF992" s="193"/>
      <c r="AG992" s="193"/>
      <c r="AH992" s="193"/>
      <c r="AI992" s="193"/>
      <c r="AJ992" s="193"/>
      <c r="AK992" s="193"/>
      <c r="AL992" s="193"/>
      <c r="AM992" s="193"/>
      <c r="AN992" s="193"/>
      <c r="AO992" s="193"/>
      <c r="AP992" s="193"/>
      <c r="AQ992" s="193"/>
    </row>
    <row r="993" spans="5:43" x14ac:dyDescent="0.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row>
    <row r="994" spans="5:43" ht="12.75" customHeight="1" x14ac:dyDescent="0.2">
      <c r="E994" s="72"/>
      <c r="F994" s="193" t="s">
        <v>292</v>
      </c>
      <c r="G994" s="193"/>
      <c r="H994" s="193"/>
      <c r="I994" s="193"/>
      <c r="J994" s="193"/>
      <c r="K994" s="193"/>
      <c r="L994" s="193"/>
      <c r="M994" s="193"/>
      <c r="N994" s="193"/>
      <c r="O994" s="193"/>
      <c r="P994" s="193"/>
      <c r="Q994" s="193"/>
      <c r="R994" s="193"/>
      <c r="S994" s="193"/>
      <c r="T994" s="193"/>
      <c r="U994" s="193"/>
      <c r="V994" s="193"/>
      <c r="W994" s="193"/>
      <c r="X994" s="193"/>
      <c r="Y994" s="193"/>
      <c r="Z994" s="193"/>
      <c r="AA994" s="193"/>
      <c r="AB994" s="193"/>
      <c r="AC994" s="193"/>
      <c r="AD994" s="193"/>
      <c r="AE994" s="193"/>
      <c r="AF994" s="193"/>
      <c r="AG994" s="193"/>
      <c r="AH994" s="193"/>
      <c r="AI994" s="193"/>
      <c r="AJ994" s="193"/>
      <c r="AK994" s="193"/>
      <c r="AL994" s="193"/>
      <c r="AM994" s="193"/>
      <c r="AN994" s="193"/>
      <c r="AO994" s="193"/>
      <c r="AP994" s="193"/>
      <c r="AQ994" s="193"/>
    </row>
    <row r="995" spans="5:43" x14ac:dyDescent="0.2">
      <c r="E995" s="72"/>
      <c r="F995" s="193"/>
      <c r="G995" s="193"/>
      <c r="H995" s="193"/>
      <c r="I995" s="193"/>
      <c r="J995" s="193"/>
      <c r="K995" s="193"/>
      <c r="L995" s="193"/>
      <c r="M995" s="193"/>
      <c r="N995" s="193"/>
      <c r="O995" s="193"/>
      <c r="P995" s="193"/>
      <c r="Q995" s="193"/>
      <c r="R995" s="193"/>
      <c r="S995" s="193"/>
      <c r="T995" s="193"/>
      <c r="U995" s="193"/>
      <c r="V995" s="193"/>
      <c r="W995" s="193"/>
      <c r="X995" s="193"/>
      <c r="Y995" s="193"/>
      <c r="Z995" s="193"/>
      <c r="AA995" s="193"/>
      <c r="AB995" s="193"/>
      <c r="AC995" s="193"/>
      <c r="AD995" s="193"/>
      <c r="AE995" s="193"/>
      <c r="AF995" s="193"/>
      <c r="AG995" s="193"/>
      <c r="AH995" s="193"/>
      <c r="AI995" s="193"/>
      <c r="AJ995" s="193"/>
      <c r="AK995" s="193"/>
      <c r="AL995" s="193"/>
      <c r="AM995" s="193"/>
      <c r="AN995" s="193"/>
      <c r="AO995" s="193"/>
      <c r="AP995" s="193"/>
      <c r="AQ995" s="193"/>
    </row>
    <row r="996" spans="5:43" x14ac:dyDescent="0.2">
      <c r="E996" s="72"/>
      <c r="F996" s="193"/>
      <c r="G996" s="193"/>
      <c r="H996" s="193"/>
      <c r="I996" s="193"/>
      <c r="J996" s="193"/>
      <c r="K996" s="193"/>
      <c r="L996" s="193"/>
      <c r="M996" s="193"/>
      <c r="N996" s="193"/>
      <c r="O996" s="193"/>
      <c r="P996" s="193"/>
      <c r="Q996" s="193"/>
      <c r="R996" s="193"/>
      <c r="S996" s="193"/>
      <c r="T996" s="193"/>
      <c r="U996" s="193"/>
      <c r="V996" s="193"/>
      <c r="W996" s="193"/>
      <c r="X996" s="193"/>
      <c r="Y996" s="193"/>
      <c r="Z996" s="193"/>
      <c r="AA996" s="193"/>
      <c r="AB996" s="193"/>
      <c r="AC996" s="193"/>
      <c r="AD996" s="193"/>
      <c r="AE996" s="193"/>
      <c r="AF996" s="193"/>
      <c r="AG996" s="193"/>
      <c r="AH996" s="193"/>
      <c r="AI996" s="193"/>
      <c r="AJ996" s="193"/>
      <c r="AK996" s="193"/>
      <c r="AL996" s="193"/>
      <c r="AM996" s="193"/>
      <c r="AN996" s="193"/>
      <c r="AO996" s="193"/>
      <c r="AP996" s="193"/>
      <c r="AQ996" s="193"/>
    </row>
    <row r="997" spans="5:43" x14ac:dyDescent="0.2">
      <c r="E997" s="72"/>
      <c r="F997" s="193"/>
      <c r="G997" s="193"/>
      <c r="H997" s="193"/>
      <c r="I997" s="193"/>
      <c r="J997" s="193"/>
      <c r="K997" s="193"/>
      <c r="L997" s="193"/>
      <c r="M997" s="193"/>
      <c r="N997" s="193"/>
      <c r="O997" s="193"/>
      <c r="P997" s="193"/>
      <c r="Q997" s="193"/>
      <c r="R997" s="193"/>
      <c r="S997" s="193"/>
      <c r="T997" s="193"/>
      <c r="U997" s="193"/>
      <c r="V997" s="193"/>
      <c r="W997" s="193"/>
      <c r="X997" s="193"/>
      <c r="Y997" s="193"/>
      <c r="Z997" s="193"/>
      <c r="AA997" s="193"/>
      <c r="AB997" s="193"/>
      <c r="AC997" s="193"/>
      <c r="AD997" s="193"/>
      <c r="AE997" s="193"/>
      <c r="AF997" s="193"/>
      <c r="AG997" s="193"/>
      <c r="AH997" s="193"/>
      <c r="AI997" s="193"/>
      <c r="AJ997" s="193"/>
      <c r="AK997" s="193"/>
      <c r="AL997" s="193"/>
      <c r="AM997" s="193"/>
      <c r="AN997" s="193"/>
      <c r="AO997" s="193"/>
      <c r="AP997" s="193"/>
      <c r="AQ997" s="193"/>
    </row>
    <row r="998" spans="5:43" x14ac:dyDescent="0.2">
      <c r="E998" s="72"/>
      <c r="F998" s="193"/>
      <c r="G998" s="193"/>
      <c r="H998" s="193"/>
      <c r="I998" s="193"/>
      <c r="J998" s="193"/>
      <c r="K998" s="193"/>
      <c r="L998" s="193"/>
      <c r="M998" s="193"/>
      <c r="N998" s="193"/>
      <c r="O998" s="193"/>
      <c r="P998" s="193"/>
      <c r="Q998" s="193"/>
      <c r="R998" s="193"/>
      <c r="S998" s="193"/>
      <c r="T998" s="193"/>
      <c r="U998" s="193"/>
      <c r="V998" s="193"/>
      <c r="W998" s="193"/>
      <c r="X998" s="193"/>
      <c r="Y998" s="193"/>
      <c r="Z998" s="193"/>
      <c r="AA998" s="193"/>
      <c r="AB998" s="193"/>
      <c r="AC998" s="193"/>
      <c r="AD998" s="193"/>
      <c r="AE998" s="193"/>
      <c r="AF998" s="193"/>
      <c r="AG998" s="193"/>
      <c r="AH998" s="193"/>
      <c r="AI998" s="193"/>
      <c r="AJ998" s="193"/>
      <c r="AK998" s="193"/>
      <c r="AL998" s="193"/>
      <c r="AM998" s="193"/>
      <c r="AN998" s="193"/>
      <c r="AO998" s="193"/>
      <c r="AP998" s="193"/>
      <c r="AQ998" s="193"/>
    </row>
    <row r="999" spans="5:43" x14ac:dyDescent="0.2">
      <c r="E999" s="72"/>
      <c r="F999" s="193"/>
      <c r="G999" s="193"/>
      <c r="H999" s="193"/>
      <c r="I999" s="193"/>
      <c r="J999" s="193"/>
      <c r="K999" s="193"/>
      <c r="L999" s="193"/>
      <c r="M999" s="193"/>
      <c r="N999" s="193"/>
      <c r="O999" s="193"/>
      <c r="P999" s="193"/>
      <c r="Q999" s="193"/>
      <c r="R999" s="193"/>
      <c r="S999" s="193"/>
      <c r="T999" s="193"/>
      <c r="U999" s="193"/>
      <c r="V999" s="193"/>
      <c r="W999" s="193"/>
      <c r="X999" s="193"/>
      <c r="Y999" s="193"/>
      <c r="Z999" s="193"/>
      <c r="AA999" s="193"/>
      <c r="AB999" s="193"/>
      <c r="AC999" s="193"/>
      <c r="AD999" s="193"/>
      <c r="AE999" s="193"/>
      <c r="AF999" s="193"/>
      <c r="AG999" s="193"/>
      <c r="AH999" s="193"/>
      <c r="AI999" s="193"/>
      <c r="AJ999" s="193"/>
      <c r="AK999" s="193"/>
      <c r="AL999" s="193"/>
      <c r="AM999" s="193"/>
      <c r="AN999" s="193"/>
      <c r="AO999" s="193"/>
      <c r="AP999" s="193"/>
      <c r="AQ999" s="193"/>
    </row>
    <row r="1000" spans="5:43" x14ac:dyDescent="0.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row>
    <row r="1001" spans="5:43" ht="12.75" customHeight="1" x14ac:dyDescent="0.2">
      <c r="E1001" s="72"/>
      <c r="F1001" s="193" t="s">
        <v>293</v>
      </c>
      <c r="G1001" s="193"/>
      <c r="H1001" s="193"/>
      <c r="I1001" s="193"/>
      <c r="J1001" s="193"/>
      <c r="K1001" s="193"/>
      <c r="L1001" s="193"/>
      <c r="M1001" s="193"/>
      <c r="N1001" s="193"/>
      <c r="O1001" s="193"/>
      <c r="P1001" s="193"/>
      <c r="Q1001" s="193"/>
      <c r="R1001" s="193"/>
      <c r="S1001" s="193"/>
      <c r="T1001" s="193"/>
      <c r="U1001" s="193"/>
      <c r="V1001" s="193"/>
      <c r="W1001" s="193"/>
      <c r="X1001" s="193"/>
      <c r="Y1001" s="193"/>
      <c r="Z1001" s="193"/>
      <c r="AA1001" s="193"/>
      <c r="AB1001" s="193"/>
      <c r="AC1001" s="193"/>
      <c r="AD1001" s="193"/>
      <c r="AE1001" s="193"/>
      <c r="AF1001" s="193"/>
      <c r="AG1001" s="193"/>
      <c r="AH1001" s="193"/>
      <c r="AI1001" s="193"/>
      <c r="AJ1001" s="193"/>
      <c r="AK1001" s="193"/>
      <c r="AL1001" s="193"/>
      <c r="AM1001" s="193"/>
      <c r="AN1001" s="193"/>
      <c r="AO1001" s="193"/>
      <c r="AP1001" s="193"/>
      <c r="AQ1001" s="193"/>
    </row>
    <row r="1002" spans="5:43" x14ac:dyDescent="0.2">
      <c r="E1002" s="72"/>
      <c r="F1002" s="193"/>
      <c r="G1002" s="193"/>
      <c r="H1002" s="193"/>
      <c r="I1002" s="193"/>
      <c r="J1002" s="193"/>
      <c r="K1002" s="193"/>
      <c r="L1002" s="193"/>
      <c r="M1002" s="193"/>
      <c r="N1002" s="193"/>
      <c r="O1002" s="193"/>
      <c r="P1002" s="193"/>
      <c r="Q1002" s="193"/>
      <c r="R1002" s="193"/>
      <c r="S1002" s="193"/>
      <c r="T1002" s="193"/>
      <c r="U1002" s="193"/>
      <c r="V1002" s="193"/>
      <c r="W1002" s="193"/>
      <c r="X1002" s="193"/>
      <c r="Y1002" s="193"/>
      <c r="Z1002" s="193"/>
      <c r="AA1002" s="193"/>
      <c r="AB1002" s="193"/>
      <c r="AC1002" s="193"/>
      <c r="AD1002" s="193"/>
      <c r="AE1002" s="193"/>
      <c r="AF1002" s="193"/>
      <c r="AG1002" s="193"/>
      <c r="AH1002" s="193"/>
      <c r="AI1002" s="193"/>
      <c r="AJ1002" s="193"/>
      <c r="AK1002" s="193"/>
      <c r="AL1002" s="193"/>
      <c r="AM1002" s="193"/>
      <c r="AN1002" s="193"/>
      <c r="AO1002" s="193"/>
      <c r="AP1002" s="193"/>
      <c r="AQ1002" s="193"/>
    </row>
    <row r="1003" spans="5:43" x14ac:dyDescent="0.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row>
    <row r="1004" spans="5:43" ht="12.75" customHeight="1" x14ac:dyDescent="0.2">
      <c r="E1004" s="72"/>
      <c r="F1004" s="321" t="s">
        <v>0</v>
      </c>
      <c r="G1004" s="321"/>
      <c r="H1004" s="326" t="s">
        <v>294</v>
      </c>
      <c r="I1004" s="326"/>
      <c r="J1004" s="326"/>
      <c r="K1004" s="326"/>
      <c r="L1004" s="326"/>
      <c r="M1004" s="326"/>
      <c r="N1004" s="326"/>
      <c r="O1004" s="326"/>
      <c r="P1004" s="326"/>
      <c r="Q1004" s="326"/>
      <c r="R1004" s="326"/>
      <c r="S1004" s="326"/>
      <c r="T1004" s="326"/>
      <c r="U1004" s="326"/>
      <c r="V1004" s="326"/>
      <c r="W1004" s="326"/>
      <c r="X1004" s="326"/>
      <c r="Y1004" s="326"/>
      <c r="Z1004" s="326"/>
      <c r="AA1004" s="326"/>
      <c r="AB1004" s="326"/>
      <c r="AC1004" s="326"/>
      <c r="AD1004" s="326"/>
      <c r="AE1004" s="326"/>
      <c r="AF1004" s="326"/>
      <c r="AG1004" s="326"/>
      <c r="AH1004" s="326"/>
      <c r="AI1004" s="326"/>
      <c r="AJ1004" s="326"/>
      <c r="AK1004" s="326"/>
      <c r="AL1004" s="326"/>
      <c r="AM1004" s="326"/>
      <c r="AN1004" s="326"/>
      <c r="AO1004" s="326"/>
      <c r="AP1004" s="326"/>
      <c r="AQ1004" s="326"/>
    </row>
    <row r="1005" spans="5:43" x14ac:dyDescent="0.2">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row>
    <row r="1006" spans="5:43" ht="12.75" customHeight="1" x14ac:dyDescent="0.2">
      <c r="E1006" s="72"/>
      <c r="F1006" s="193" t="s">
        <v>295</v>
      </c>
      <c r="G1006" s="193"/>
      <c r="H1006" s="193"/>
      <c r="I1006" s="193"/>
      <c r="J1006" s="193"/>
      <c r="K1006" s="193"/>
      <c r="L1006" s="193"/>
      <c r="M1006" s="193"/>
      <c r="N1006" s="193"/>
      <c r="O1006" s="193"/>
      <c r="P1006" s="193"/>
      <c r="Q1006" s="193"/>
      <c r="R1006" s="193"/>
      <c r="S1006" s="193"/>
      <c r="T1006" s="193"/>
      <c r="U1006" s="193"/>
      <c r="V1006" s="193"/>
      <c r="W1006" s="193"/>
      <c r="X1006" s="193"/>
      <c r="Y1006" s="193"/>
      <c r="Z1006" s="193"/>
      <c r="AA1006" s="193"/>
      <c r="AB1006" s="193"/>
      <c r="AC1006" s="193"/>
      <c r="AD1006" s="193"/>
      <c r="AE1006" s="193"/>
      <c r="AF1006" s="193"/>
      <c r="AG1006" s="193"/>
      <c r="AH1006" s="193"/>
      <c r="AI1006" s="193"/>
      <c r="AJ1006" s="193"/>
      <c r="AK1006" s="193"/>
      <c r="AL1006" s="193"/>
      <c r="AM1006" s="193"/>
      <c r="AN1006" s="193"/>
      <c r="AO1006" s="193"/>
      <c r="AP1006" s="193"/>
      <c r="AQ1006" s="193"/>
    </row>
    <row r="1007" spans="5:43" x14ac:dyDescent="0.2">
      <c r="E1007" s="72"/>
      <c r="F1007" s="193"/>
      <c r="G1007" s="193"/>
      <c r="H1007" s="193"/>
      <c r="I1007" s="193"/>
      <c r="J1007" s="193"/>
      <c r="K1007" s="193"/>
      <c r="L1007" s="193"/>
      <c r="M1007" s="193"/>
      <c r="N1007" s="193"/>
      <c r="O1007" s="193"/>
      <c r="P1007" s="193"/>
      <c r="Q1007" s="193"/>
      <c r="R1007" s="193"/>
      <c r="S1007" s="193"/>
      <c r="T1007" s="193"/>
      <c r="U1007" s="193"/>
      <c r="V1007" s="193"/>
      <c r="W1007" s="193"/>
      <c r="X1007" s="193"/>
      <c r="Y1007" s="193"/>
      <c r="Z1007" s="193"/>
      <c r="AA1007" s="193"/>
      <c r="AB1007" s="193"/>
      <c r="AC1007" s="193"/>
      <c r="AD1007" s="193"/>
      <c r="AE1007" s="193"/>
      <c r="AF1007" s="193"/>
      <c r="AG1007" s="193"/>
      <c r="AH1007" s="193"/>
      <c r="AI1007" s="193"/>
      <c r="AJ1007" s="193"/>
      <c r="AK1007" s="193"/>
      <c r="AL1007" s="193"/>
      <c r="AM1007" s="193"/>
      <c r="AN1007" s="193"/>
      <c r="AO1007" s="193"/>
      <c r="AP1007" s="193"/>
      <c r="AQ1007" s="193"/>
    </row>
    <row r="1008" spans="5:43" x14ac:dyDescent="0.2">
      <c r="E1008" s="72"/>
      <c r="F1008" s="193"/>
      <c r="G1008" s="193"/>
      <c r="H1008" s="193"/>
      <c r="I1008" s="193"/>
      <c r="J1008" s="193"/>
      <c r="K1008" s="193"/>
      <c r="L1008" s="193"/>
      <c r="M1008" s="193"/>
      <c r="N1008" s="193"/>
      <c r="O1008" s="193"/>
      <c r="P1008" s="193"/>
      <c r="Q1008" s="193"/>
      <c r="R1008" s="193"/>
      <c r="S1008" s="193"/>
      <c r="T1008" s="193"/>
      <c r="U1008" s="193"/>
      <c r="V1008" s="193"/>
      <c r="W1008" s="193"/>
      <c r="X1008" s="193"/>
      <c r="Y1008" s="193"/>
      <c r="Z1008" s="193"/>
      <c r="AA1008" s="193"/>
      <c r="AB1008" s="193"/>
      <c r="AC1008" s="193"/>
      <c r="AD1008" s="193"/>
      <c r="AE1008" s="193"/>
      <c r="AF1008" s="193"/>
      <c r="AG1008" s="193"/>
      <c r="AH1008" s="193"/>
      <c r="AI1008" s="193"/>
      <c r="AJ1008" s="193"/>
      <c r="AK1008" s="193"/>
      <c r="AL1008" s="193"/>
      <c r="AM1008" s="193"/>
      <c r="AN1008" s="193"/>
      <c r="AO1008" s="193"/>
      <c r="AP1008" s="193"/>
      <c r="AQ1008" s="193"/>
    </row>
    <row r="1009" spans="5:43" x14ac:dyDescent="0.2">
      <c r="E1009" s="72"/>
      <c r="F1009" s="193"/>
      <c r="G1009" s="193"/>
      <c r="H1009" s="193"/>
      <c r="I1009" s="193"/>
      <c r="J1009" s="193"/>
      <c r="K1009" s="193"/>
      <c r="L1009" s="193"/>
      <c r="M1009" s="193"/>
      <c r="N1009" s="193"/>
      <c r="O1009" s="193"/>
      <c r="P1009" s="193"/>
      <c r="Q1009" s="193"/>
      <c r="R1009" s="193"/>
      <c r="S1009" s="193"/>
      <c r="T1009" s="193"/>
      <c r="U1009" s="193"/>
      <c r="V1009" s="193"/>
      <c r="W1009" s="193"/>
      <c r="X1009" s="193"/>
      <c r="Y1009" s="193"/>
      <c r="Z1009" s="193"/>
      <c r="AA1009" s="193"/>
      <c r="AB1009" s="193"/>
      <c r="AC1009" s="193"/>
      <c r="AD1009" s="193"/>
      <c r="AE1009" s="193"/>
      <c r="AF1009" s="193"/>
      <c r="AG1009" s="193"/>
      <c r="AH1009" s="193"/>
      <c r="AI1009" s="193"/>
      <c r="AJ1009" s="193"/>
      <c r="AK1009" s="193"/>
      <c r="AL1009" s="193"/>
      <c r="AM1009" s="193"/>
      <c r="AN1009" s="193"/>
      <c r="AO1009" s="193"/>
      <c r="AP1009" s="193"/>
      <c r="AQ1009" s="193"/>
    </row>
    <row r="1010" spans="5:43" x14ac:dyDescent="0.2">
      <c r="E1010" s="72"/>
      <c r="F1010" s="72"/>
      <c r="G1010" s="72"/>
      <c r="H1010" s="72"/>
      <c r="I1010" s="72"/>
      <c r="J1010" s="72"/>
      <c r="K1010" s="72"/>
      <c r="L1010" s="72"/>
      <c r="M1010" s="72"/>
      <c r="N1010" s="72"/>
      <c r="O1010" s="72"/>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row>
    <row r="1011" spans="5:43" ht="12.75" customHeight="1" x14ac:dyDescent="0.2">
      <c r="E1011" s="72"/>
      <c r="F1011" s="193" t="s">
        <v>296</v>
      </c>
      <c r="G1011" s="193"/>
      <c r="H1011" s="193"/>
      <c r="I1011" s="193"/>
      <c r="J1011" s="193"/>
      <c r="K1011" s="193"/>
      <c r="L1011" s="193"/>
      <c r="M1011" s="193"/>
      <c r="N1011" s="193"/>
      <c r="O1011" s="193"/>
      <c r="P1011" s="193"/>
      <c r="Q1011" s="193"/>
      <c r="R1011" s="193"/>
      <c r="S1011" s="193"/>
      <c r="T1011" s="193"/>
      <c r="U1011" s="193"/>
      <c r="V1011" s="193"/>
      <c r="W1011" s="193"/>
      <c r="X1011" s="193"/>
      <c r="Y1011" s="193"/>
      <c r="Z1011" s="193"/>
      <c r="AA1011" s="193"/>
      <c r="AB1011" s="193"/>
      <c r="AC1011" s="193"/>
      <c r="AD1011" s="193"/>
      <c r="AE1011" s="193"/>
      <c r="AF1011" s="193"/>
      <c r="AG1011" s="193"/>
      <c r="AH1011" s="193"/>
      <c r="AI1011" s="193"/>
      <c r="AJ1011" s="193"/>
      <c r="AK1011" s="193"/>
      <c r="AL1011" s="193"/>
      <c r="AM1011" s="193"/>
      <c r="AN1011" s="193"/>
      <c r="AO1011" s="193"/>
      <c r="AP1011" s="193"/>
      <c r="AQ1011" s="193"/>
    </row>
    <row r="1012" spans="5:43" x14ac:dyDescent="0.2">
      <c r="E1012" s="72"/>
      <c r="F1012" s="193"/>
      <c r="G1012" s="193"/>
      <c r="H1012" s="193"/>
      <c r="I1012" s="193"/>
      <c r="J1012" s="193"/>
      <c r="K1012" s="193"/>
      <c r="L1012" s="193"/>
      <c r="M1012" s="193"/>
      <c r="N1012" s="193"/>
      <c r="O1012" s="193"/>
      <c r="P1012" s="193"/>
      <c r="Q1012" s="193"/>
      <c r="R1012" s="193"/>
      <c r="S1012" s="193"/>
      <c r="T1012" s="193"/>
      <c r="U1012" s="193"/>
      <c r="V1012" s="193"/>
      <c r="W1012" s="193"/>
      <c r="X1012" s="193"/>
      <c r="Y1012" s="193"/>
      <c r="Z1012" s="193"/>
      <c r="AA1012" s="193"/>
      <c r="AB1012" s="193"/>
      <c r="AC1012" s="193"/>
      <c r="AD1012" s="193"/>
      <c r="AE1012" s="193"/>
      <c r="AF1012" s="193"/>
      <c r="AG1012" s="193"/>
      <c r="AH1012" s="193"/>
      <c r="AI1012" s="193"/>
      <c r="AJ1012" s="193"/>
      <c r="AK1012" s="193"/>
      <c r="AL1012" s="193"/>
      <c r="AM1012" s="193"/>
      <c r="AN1012" s="193"/>
      <c r="AO1012" s="193"/>
      <c r="AP1012" s="193"/>
      <c r="AQ1012" s="193"/>
    </row>
    <row r="1013" spans="5:43" x14ac:dyDescent="0.2">
      <c r="E1013" s="72"/>
      <c r="F1013" s="72"/>
      <c r="G1013" s="72"/>
      <c r="H1013" s="72"/>
      <c r="I1013" s="72"/>
      <c r="J1013" s="72"/>
      <c r="K1013" s="72"/>
      <c r="L1013" s="72"/>
      <c r="M1013" s="72"/>
      <c r="N1013" s="72"/>
      <c r="O1013" s="72"/>
      <c r="P1013" s="72"/>
      <c r="Q1013" s="72"/>
      <c r="R1013" s="72"/>
      <c r="S1013" s="72"/>
      <c r="T1013" s="72"/>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row>
    <row r="1014" spans="5:43" x14ac:dyDescent="0.2">
      <c r="E1014" s="72"/>
      <c r="F1014" s="311" t="s">
        <v>297</v>
      </c>
      <c r="G1014" s="311"/>
      <c r="H1014" s="311"/>
      <c r="I1014" s="311"/>
      <c r="J1014" s="311"/>
      <c r="K1014" s="311"/>
      <c r="L1014" s="311"/>
      <c r="M1014" s="311"/>
      <c r="N1014" s="311"/>
      <c r="O1014" s="311"/>
      <c r="P1014" s="311"/>
      <c r="Q1014" s="311"/>
      <c r="R1014" s="311"/>
      <c r="S1014" s="311"/>
      <c r="T1014" s="311"/>
      <c r="U1014" s="311"/>
      <c r="V1014" s="311"/>
      <c r="W1014" s="311"/>
      <c r="X1014" s="311"/>
      <c r="Y1014" s="311"/>
      <c r="Z1014" s="311"/>
      <c r="AA1014" s="311"/>
      <c r="AB1014" s="311"/>
      <c r="AC1014" s="311"/>
      <c r="AD1014" s="311"/>
      <c r="AE1014" s="311"/>
      <c r="AF1014" s="311"/>
      <c r="AG1014" s="311"/>
      <c r="AH1014" s="311"/>
      <c r="AI1014" s="311"/>
      <c r="AJ1014" s="311"/>
      <c r="AK1014" s="311"/>
      <c r="AL1014" s="311"/>
      <c r="AM1014" s="311"/>
      <c r="AN1014" s="311"/>
      <c r="AO1014" s="311"/>
      <c r="AP1014" s="311"/>
      <c r="AQ1014" s="311"/>
    </row>
    <row r="1015" spans="5:43" x14ac:dyDescent="0.2">
      <c r="E1015" s="72"/>
      <c r="F1015" s="193" t="s">
        <v>298</v>
      </c>
      <c r="G1015" s="193"/>
      <c r="H1015" s="193"/>
      <c r="I1015" s="193"/>
      <c r="J1015" s="193"/>
      <c r="K1015" s="193"/>
      <c r="L1015" s="193"/>
      <c r="M1015" s="193"/>
      <c r="N1015" s="193"/>
      <c r="O1015" s="193"/>
      <c r="P1015" s="193"/>
      <c r="Q1015" s="193"/>
      <c r="R1015" s="193"/>
      <c r="S1015" s="193"/>
      <c r="T1015" s="193"/>
      <c r="U1015" s="193"/>
      <c r="V1015" s="193"/>
      <c r="W1015" s="193"/>
      <c r="X1015" s="193"/>
      <c r="Y1015" s="193"/>
      <c r="Z1015" s="193"/>
      <c r="AA1015" s="193"/>
      <c r="AB1015" s="193"/>
      <c r="AC1015" s="193"/>
      <c r="AD1015" s="193"/>
      <c r="AE1015" s="193"/>
      <c r="AF1015" s="193"/>
      <c r="AG1015" s="193"/>
      <c r="AH1015" s="193"/>
      <c r="AI1015" s="193"/>
      <c r="AJ1015" s="193"/>
      <c r="AK1015" s="193"/>
      <c r="AL1015" s="193"/>
      <c r="AM1015" s="193"/>
      <c r="AN1015" s="193"/>
      <c r="AO1015" s="193"/>
      <c r="AP1015" s="193"/>
      <c r="AQ1015" s="193"/>
    </row>
    <row r="1016" spans="5:43" x14ac:dyDescent="0.2">
      <c r="E1016" s="72"/>
      <c r="F1016" s="193"/>
      <c r="G1016" s="193"/>
      <c r="H1016" s="193"/>
      <c r="I1016" s="193"/>
      <c r="J1016" s="193"/>
      <c r="K1016" s="193"/>
      <c r="L1016" s="193"/>
      <c r="M1016" s="193"/>
      <c r="N1016" s="193"/>
      <c r="O1016" s="193"/>
      <c r="P1016" s="193"/>
      <c r="Q1016" s="193"/>
      <c r="R1016" s="193"/>
      <c r="S1016" s="193"/>
      <c r="T1016" s="193"/>
      <c r="U1016" s="193"/>
      <c r="V1016" s="193"/>
      <c r="W1016" s="193"/>
      <c r="X1016" s="193"/>
      <c r="Y1016" s="193"/>
      <c r="Z1016" s="193"/>
      <c r="AA1016" s="193"/>
      <c r="AB1016" s="193"/>
      <c r="AC1016" s="193"/>
      <c r="AD1016" s="193"/>
      <c r="AE1016" s="193"/>
      <c r="AF1016" s="193"/>
      <c r="AG1016" s="193"/>
      <c r="AH1016" s="193"/>
      <c r="AI1016" s="193"/>
      <c r="AJ1016" s="193"/>
      <c r="AK1016" s="193"/>
      <c r="AL1016" s="193"/>
      <c r="AM1016" s="193"/>
      <c r="AN1016" s="193"/>
      <c r="AO1016" s="193"/>
      <c r="AP1016" s="193"/>
      <c r="AQ1016" s="193"/>
    </row>
    <row r="1017" spans="5:43" x14ac:dyDescent="0.2">
      <c r="E1017" s="72"/>
      <c r="F1017" s="72"/>
      <c r="G1017" s="72"/>
      <c r="H1017" s="72"/>
      <c r="I1017" s="72"/>
      <c r="J1017" s="72"/>
      <c r="K1017" s="72"/>
      <c r="L1017" s="72"/>
      <c r="M1017" s="72"/>
      <c r="N1017" s="72"/>
      <c r="O1017" s="72"/>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row>
    <row r="1018" spans="5:43" x14ac:dyDescent="0.2">
      <c r="E1018" s="72"/>
      <c r="F1018" s="193" t="s">
        <v>299</v>
      </c>
      <c r="G1018" s="193"/>
      <c r="H1018" s="193"/>
      <c r="I1018" s="193"/>
      <c r="J1018" s="193"/>
      <c r="K1018" s="193"/>
      <c r="L1018" s="193"/>
      <c r="M1018" s="193"/>
      <c r="N1018" s="193"/>
      <c r="O1018" s="193"/>
      <c r="P1018" s="193"/>
      <c r="Q1018" s="193"/>
      <c r="R1018" s="193"/>
      <c r="S1018" s="193"/>
      <c r="T1018" s="193"/>
      <c r="U1018" s="193"/>
      <c r="V1018" s="193"/>
      <c r="W1018" s="193"/>
      <c r="X1018" s="193"/>
      <c r="Y1018" s="193"/>
      <c r="Z1018" s="193"/>
      <c r="AA1018" s="193"/>
      <c r="AB1018" s="193"/>
      <c r="AC1018" s="193"/>
      <c r="AD1018" s="193"/>
      <c r="AE1018" s="193"/>
      <c r="AF1018" s="193"/>
      <c r="AG1018" s="193"/>
      <c r="AH1018" s="193"/>
      <c r="AI1018" s="193"/>
      <c r="AJ1018" s="193"/>
      <c r="AK1018" s="193"/>
      <c r="AL1018" s="193"/>
      <c r="AM1018" s="193"/>
      <c r="AN1018" s="193"/>
      <c r="AO1018" s="193"/>
      <c r="AP1018" s="193"/>
      <c r="AQ1018" s="193"/>
    </row>
    <row r="1019" spans="5:43" x14ac:dyDescent="0.2">
      <c r="E1019" s="72"/>
      <c r="F1019" s="193"/>
      <c r="G1019" s="193"/>
      <c r="H1019" s="193"/>
      <c r="I1019" s="193"/>
      <c r="J1019" s="193"/>
      <c r="K1019" s="193"/>
      <c r="L1019" s="193"/>
      <c r="M1019" s="193"/>
      <c r="N1019" s="193"/>
      <c r="O1019" s="193"/>
      <c r="P1019" s="193"/>
      <c r="Q1019" s="193"/>
      <c r="R1019" s="193"/>
      <c r="S1019" s="193"/>
      <c r="T1019" s="193"/>
      <c r="U1019" s="193"/>
      <c r="V1019" s="193"/>
      <c r="W1019" s="193"/>
      <c r="X1019" s="193"/>
      <c r="Y1019" s="193"/>
      <c r="Z1019" s="193"/>
      <c r="AA1019" s="193"/>
      <c r="AB1019" s="193"/>
      <c r="AC1019" s="193"/>
      <c r="AD1019" s="193"/>
      <c r="AE1019" s="193"/>
      <c r="AF1019" s="193"/>
      <c r="AG1019" s="193"/>
      <c r="AH1019" s="193"/>
      <c r="AI1019" s="193"/>
      <c r="AJ1019" s="193"/>
      <c r="AK1019" s="193"/>
      <c r="AL1019" s="193"/>
      <c r="AM1019" s="193"/>
      <c r="AN1019" s="193"/>
      <c r="AO1019" s="193"/>
      <c r="AP1019" s="193"/>
      <c r="AQ1019" s="193"/>
    </row>
    <row r="1020" spans="5:43" x14ac:dyDescent="0.2">
      <c r="E1020" s="72"/>
      <c r="F1020" s="193"/>
      <c r="G1020" s="193"/>
      <c r="H1020" s="193"/>
      <c r="I1020" s="193"/>
      <c r="J1020" s="193"/>
      <c r="K1020" s="193"/>
      <c r="L1020" s="193"/>
      <c r="M1020" s="193"/>
      <c r="N1020" s="193"/>
      <c r="O1020" s="193"/>
      <c r="P1020" s="193"/>
      <c r="Q1020" s="193"/>
      <c r="R1020" s="193"/>
      <c r="S1020" s="193"/>
      <c r="T1020" s="193"/>
      <c r="U1020" s="193"/>
      <c r="V1020" s="193"/>
      <c r="W1020" s="193"/>
      <c r="X1020" s="193"/>
      <c r="Y1020" s="193"/>
      <c r="Z1020" s="193"/>
      <c r="AA1020" s="193"/>
      <c r="AB1020" s="193"/>
      <c r="AC1020" s="193"/>
      <c r="AD1020" s="193"/>
      <c r="AE1020" s="193"/>
      <c r="AF1020" s="193"/>
      <c r="AG1020" s="193"/>
      <c r="AH1020" s="193"/>
      <c r="AI1020" s="193"/>
      <c r="AJ1020" s="193"/>
      <c r="AK1020" s="193"/>
      <c r="AL1020" s="193"/>
      <c r="AM1020" s="193"/>
      <c r="AN1020" s="193"/>
      <c r="AO1020" s="193"/>
      <c r="AP1020" s="193"/>
      <c r="AQ1020" s="193"/>
    </row>
    <row r="1021" spans="5:43" x14ac:dyDescent="0.2">
      <c r="E1021" s="72"/>
      <c r="F1021" s="72"/>
      <c r="G1021" s="72"/>
      <c r="H1021" s="72"/>
      <c r="I1021" s="72"/>
      <c r="J1021" s="72"/>
      <c r="K1021" s="72"/>
      <c r="L1021" s="72"/>
      <c r="M1021" s="72"/>
      <c r="N1021" s="72"/>
      <c r="O1021" s="72"/>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row>
    <row r="1022" spans="5:43" x14ac:dyDescent="0.2">
      <c r="E1022" s="72"/>
      <c r="F1022" s="193" t="s">
        <v>300</v>
      </c>
      <c r="G1022" s="193"/>
      <c r="H1022" s="193"/>
      <c r="I1022" s="193"/>
      <c r="J1022" s="193"/>
      <c r="K1022" s="193"/>
      <c r="L1022" s="193"/>
      <c r="M1022" s="193"/>
      <c r="N1022" s="193"/>
      <c r="O1022" s="193"/>
      <c r="P1022" s="193"/>
      <c r="Q1022" s="193"/>
      <c r="R1022" s="193"/>
      <c r="S1022" s="193"/>
      <c r="T1022" s="193"/>
      <c r="U1022" s="193"/>
      <c r="V1022" s="193"/>
      <c r="W1022" s="193"/>
      <c r="X1022" s="193"/>
      <c r="Y1022" s="193"/>
      <c r="Z1022" s="193"/>
      <c r="AA1022" s="193"/>
      <c r="AB1022" s="193"/>
      <c r="AC1022" s="193"/>
      <c r="AD1022" s="193"/>
      <c r="AE1022" s="193"/>
      <c r="AF1022" s="193"/>
      <c r="AG1022" s="193"/>
      <c r="AH1022" s="193"/>
      <c r="AI1022" s="193"/>
      <c r="AJ1022" s="193"/>
      <c r="AK1022" s="193"/>
      <c r="AL1022" s="193"/>
      <c r="AM1022" s="193"/>
      <c r="AN1022" s="193"/>
      <c r="AO1022" s="193"/>
      <c r="AP1022" s="193"/>
      <c r="AQ1022" s="193"/>
    </row>
    <row r="1023" spans="5:43" x14ac:dyDescent="0.2">
      <c r="E1023" s="72"/>
      <c r="F1023" s="193"/>
      <c r="G1023" s="193"/>
      <c r="H1023" s="193"/>
      <c r="I1023" s="193"/>
      <c r="J1023" s="193"/>
      <c r="K1023" s="193"/>
      <c r="L1023" s="193"/>
      <c r="M1023" s="193"/>
      <c r="N1023" s="193"/>
      <c r="O1023" s="193"/>
      <c r="P1023" s="193"/>
      <c r="Q1023" s="193"/>
      <c r="R1023" s="193"/>
      <c r="S1023" s="193"/>
      <c r="T1023" s="193"/>
      <c r="U1023" s="193"/>
      <c r="V1023" s="193"/>
      <c r="W1023" s="193"/>
      <c r="X1023" s="193"/>
      <c r="Y1023" s="193"/>
      <c r="Z1023" s="193"/>
      <c r="AA1023" s="193"/>
      <c r="AB1023" s="193"/>
      <c r="AC1023" s="193"/>
      <c r="AD1023" s="193"/>
      <c r="AE1023" s="193"/>
      <c r="AF1023" s="193"/>
      <c r="AG1023" s="193"/>
      <c r="AH1023" s="193"/>
      <c r="AI1023" s="193"/>
      <c r="AJ1023" s="193"/>
      <c r="AK1023" s="193"/>
      <c r="AL1023" s="193"/>
      <c r="AM1023" s="193"/>
      <c r="AN1023" s="193"/>
      <c r="AO1023" s="193"/>
      <c r="AP1023" s="193"/>
      <c r="AQ1023" s="193"/>
    </row>
    <row r="1024" spans="5:43" x14ac:dyDescent="0.2">
      <c r="E1024" s="72"/>
      <c r="F1024" s="72"/>
      <c r="G1024" s="72"/>
      <c r="H1024" s="72"/>
      <c r="I1024" s="72"/>
      <c r="J1024" s="72"/>
      <c r="K1024" s="72"/>
      <c r="L1024" s="72"/>
      <c r="M1024" s="72"/>
      <c r="N1024" s="72"/>
      <c r="O1024" s="72"/>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row>
    <row r="1025" spans="5:43" x14ac:dyDescent="0.2">
      <c r="E1025" s="72"/>
      <c r="F1025" s="193" t="s">
        <v>301</v>
      </c>
      <c r="G1025" s="193"/>
      <c r="H1025" s="193"/>
      <c r="I1025" s="193"/>
      <c r="J1025" s="193"/>
      <c r="K1025" s="193"/>
      <c r="L1025" s="193"/>
      <c r="M1025" s="193"/>
      <c r="N1025" s="193"/>
      <c r="O1025" s="193"/>
      <c r="P1025" s="193"/>
      <c r="Q1025" s="193"/>
      <c r="R1025" s="193"/>
      <c r="S1025" s="193"/>
      <c r="T1025" s="193"/>
      <c r="U1025" s="193"/>
      <c r="V1025" s="193"/>
      <c r="W1025" s="193"/>
      <c r="X1025" s="193"/>
      <c r="Y1025" s="193"/>
      <c r="Z1025" s="193"/>
      <c r="AA1025" s="193"/>
      <c r="AB1025" s="193"/>
      <c r="AC1025" s="193"/>
      <c r="AD1025" s="193"/>
      <c r="AE1025" s="193"/>
      <c r="AF1025" s="193"/>
      <c r="AG1025" s="193"/>
      <c r="AH1025" s="193"/>
      <c r="AI1025" s="193"/>
      <c r="AJ1025" s="193"/>
      <c r="AK1025" s="193"/>
      <c r="AL1025" s="193"/>
      <c r="AM1025" s="193"/>
      <c r="AN1025" s="193"/>
      <c r="AO1025" s="193"/>
      <c r="AP1025" s="193"/>
      <c r="AQ1025" s="193"/>
    </row>
    <row r="1026" spans="5:43" x14ac:dyDescent="0.2">
      <c r="E1026" s="72"/>
      <c r="F1026" s="193"/>
      <c r="G1026" s="193"/>
      <c r="H1026" s="193"/>
      <c r="I1026" s="193"/>
      <c r="J1026" s="193"/>
      <c r="K1026" s="193"/>
      <c r="L1026" s="193"/>
      <c r="M1026" s="193"/>
      <c r="N1026" s="193"/>
      <c r="O1026" s="193"/>
      <c r="P1026" s="193"/>
      <c r="Q1026" s="193"/>
      <c r="R1026" s="193"/>
      <c r="S1026" s="193"/>
      <c r="T1026" s="193"/>
      <c r="U1026" s="193"/>
      <c r="V1026" s="193"/>
      <c r="W1026" s="193"/>
      <c r="X1026" s="193"/>
      <c r="Y1026" s="193"/>
      <c r="Z1026" s="193"/>
      <c r="AA1026" s="193"/>
      <c r="AB1026" s="193"/>
      <c r="AC1026" s="193"/>
      <c r="AD1026" s="193"/>
      <c r="AE1026" s="193"/>
      <c r="AF1026" s="193"/>
      <c r="AG1026" s="193"/>
      <c r="AH1026" s="193"/>
      <c r="AI1026" s="193"/>
      <c r="AJ1026" s="193"/>
      <c r="AK1026" s="193"/>
      <c r="AL1026" s="193"/>
      <c r="AM1026" s="193"/>
      <c r="AN1026" s="193"/>
      <c r="AO1026" s="193"/>
      <c r="AP1026" s="193"/>
      <c r="AQ1026" s="193"/>
    </row>
    <row r="1027" spans="5:43" x14ac:dyDescent="0.2">
      <c r="E1027" s="72"/>
      <c r="F1027" s="193"/>
      <c r="G1027" s="193"/>
      <c r="H1027" s="193"/>
      <c r="I1027" s="193"/>
      <c r="J1027" s="193"/>
      <c r="K1027" s="193"/>
      <c r="L1027" s="193"/>
      <c r="M1027" s="193"/>
      <c r="N1027" s="193"/>
      <c r="O1027" s="193"/>
      <c r="P1027" s="193"/>
      <c r="Q1027" s="193"/>
      <c r="R1027" s="193"/>
      <c r="S1027" s="193"/>
      <c r="T1027" s="193"/>
      <c r="U1027" s="193"/>
      <c r="V1027" s="193"/>
      <c r="W1027" s="193"/>
      <c r="X1027" s="193"/>
      <c r="Y1027" s="193"/>
      <c r="Z1027" s="193"/>
      <c r="AA1027" s="193"/>
      <c r="AB1027" s="193"/>
      <c r="AC1027" s="193"/>
      <c r="AD1027" s="193"/>
      <c r="AE1027" s="193"/>
      <c r="AF1027" s="193"/>
      <c r="AG1027" s="193"/>
      <c r="AH1027" s="193"/>
      <c r="AI1027" s="193"/>
      <c r="AJ1027" s="193"/>
      <c r="AK1027" s="193"/>
      <c r="AL1027" s="193"/>
      <c r="AM1027" s="193"/>
      <c r="AN1027" s="193"/>
      <c r="AO1027" s="193"/>
      <c r="AP1027" s="193"/>
      <c r="AQ1027" s="193"/>
    </row>
    <row r="1028" spans="5:43" x14ac:dyDescent="0.2">
      <c r="E1028" s="72"/>
      <c r="F1028" s="193"/>
      <c r="G1028" s="193"/>
      <c r="H1028" s="193"/>
      <c r="I1028" s="193"/>
      <c r="J1028" s="193"/>
      <c r="K1028" s="193"/>
      <c r="L1028" s="193"/>
      <c r="M1028" s="193"/>
      <c r="N1028" s="193"/>
      <c r="O1028" s="193"/>
      <c r="P1028" s="193"/>
      <c r="Q1028" s="193"/>
      <c r="R1028" s="193"/>
      <c r="S1028" s="193"/>
      <c r="T1028" s="193"/>
      <c r="U1028" s="193"/>
      <c r="V1028" s="193"/>
      <c r="W1028" s="193"/>
      <c r="X1028" s="193"/>
      <c r="Y1028" s="193"/>
      <c r="Z1028" s="193"/>
      <c r="AA1028" s="193"/>
      <c r="AB1028" s="193"/>
      <c r="AC1028" s="193"/>
      <c r="AD1028" s="193"/>
      <c r="AE1028" s="193"/>
      <c r="AF1028" s="193"/>
      <c r="AG1028" s="193"/>
      <c r="AH1028" s="193"/>
      <c r="AI1028" s="193"/>
      <c r="AJ1028" s="193"/>
      <c r="AK1028" s="193"/>
      <c r="AL1028" s="193"/>
      <c r="AM1028" s="193"/>
      <c r="AN1028" s="193"/>
      <c r="AO1028" s="193"/>
      <c r="AP1028" s="193"/>
      <c r="AQ1028" s="193"/>
    </row>
    <row r="1029" spans="5:43" x14ac:dyDescent="0.2">
      <c r="E1029" s="72"/>
      <c r="F1029" s="72"/>
      <c r="G1029" s="72"/>
      <c r="H1029" s="72"/>
      <c r="I1029" s="72"/>
      <c r="J1029" s="72"/>
      <c r="K1029" s="72"/>
      <c r="L1029" s="72"/>
      <c r="M1029" s="72"/>
      <c r="N1029" s="72"/>
      <c r="O1029" s="72"/>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row>
    <row r="1030" spans="5:43" x14ac:dyDescent="0.2">
      <c r="E1030" s="72"/>
      <c r="F1030" s="311" t="s">
        <v>302</v>
      </c>
      <c r="G1030" s="311"/>
      <c r="H1030" s="311"/>
      <c r="I1030" s="311"/>
      <c r="J1030" s="311"/>
      <c r="K1030" s="311"/>
      <c r="L1030" s="311"/>
      <c r="M1030" s="311"/>
      <c r="N1030" s="311"/>
      <c r="O1030" s="311"/>
      <c r="P1030" s="311"/>
      <c r="Q1030" s="311"/>
      <c r="R1030" s="311"/>
      <c r="S1030" s="311"/>
      <c r="T1030" s="311"/>
      <c r="U1030" s="311"/>
      <c r="V1030" s="311"/>
      <c r="W1030" s="311"/>
      <c r="X1030" s="311"/>
      <c r="Y1030" s="311"/>
      <c r="Z1030" s="311"/>
      <c r="AA1030" s="311"/>
      <c r="AB1030" s="311"/>
      <c r="AC1030" s="311"/>
      <c r="AD1030" s="311"/>
      <c r="AE1030" s="311"/>
      <c r="AF1030" s="311"/>
      <c r="AG1030" s="311"/>
      <c r="AH1030" s="311"/>
      <c r="AI1030" s="311"/>
      <c r="AJ1030" s="311"/>
      <c r="AK1030" s="311"/>
      <c r="AL1030" s="311"/>
      <c r="AM1030" s="311"/>
      <c r="AN1030" s="311"/>
      <c r="AO1030" s="311"/>
      <c r="AP1030" s="311"/>
      <c r="AQ1030" s="311"/>
    </row>
    <row r="1031" spans="5:43" x14ac:dyDescent="0.2">
      <c r="E1031" s="72"/>
      <c r="F1031" s="193" t="s">
        <v>303</v>
      </c>
      <c r="G1031" s="193"/>
      <c r="H1031" s="193"/>
      <c r="I1031" s="193"/>
      <c r="J1031" s="193"/>
      <c r="K1031" s="193"/>
      <c r="L1031" s="193"/>
      <c r="M1031" s="193"/>
      <c r="N1031" s="193"/>
      <c r="O1031" s="193"/>
      <c r="P1031" s="193"/>
      <c r="Q1031" s="193"/>
      <c r="R1031" s="193"/>
      <c r="S1031" s="193"/>
      <c r="T1031" s="193"/>
      <c r="U1031" s="193"/>
      <c r="V1031" s="193"/>
      <c r="W1031" s="193"/>
      <c r="X1031" s="193"/>
      <c r="Y1031" s="193"/>
      <c r="Z1031" s="193"/>
      <c r="AA1031" s="193"/>
      <c r="AB1031" s="193"/>
      <c r="AC1031" s="193"/>
      <c r="AD1031" s="193"/>
      <c r="AE1031" s="193"/>
      <c r="AF1031" s="193"/>
      <c r="AG1031" s="193"/>
      <c r="AH1031" s="193"/>
      <c r="AI1031" s="193"/>
      <c r="AJ1031" s="193"/>
      <c r="AK1031" s="193"/>
      <c r="AL1031" s="193"/>
      <c r="AM1031" s="193"/>
      <c r="AN1031" s="193"/>
      <c r="AO1031" s="193"/>
      <c r="AP1031" s="193"/>
      <c r="AQ1031" s="193"/>
    </row>
    <row r="1032" spans="5:43" x14ac:dyDescent="0.2">
      <c r="E1032" s="72"/>
      <c r="F1032" s="193"/>
      <c r="G1032" s="193"/>
      <c r="H1032" s="193"/>
      <c r="I1032" s="193"/>
      <c r="J1032" s="193"/>
      <c r="K1032" s="193"/>
      <c r="L1032" s="193"/>
      <c r="M1032" s="193"/>
      <c r="N1032" s="193"/>
      <c r="O1032" s="193"/>
      <c r="P1032" s="193"/>
      <c r="Q1032" s="193"/>
      <c r="R1032" s="193"/>
      <c r="S1032" s="193"/>
      <c r="T1032" s="193"/>
      <c r="U1032" s="193"/>
      <c r="V1032" s="193"/>
      <c r="W1032" s="193"/>
      <c r="X1032" s="193"/>
      <c r="Y1032" s="193"/>
      <c r="Z1032" s="193"/>
      <c r="AA1032" s="193"/>
      <c r="AB1032" s="193"/>
      <c r="AC1032" s="193"/>
      <c r="AD1032" s="193"/>
      <c r="AE1032" s="193"/>
      <c r="AF1032" s="193"/>
      <c r="AG1032" s="193"/>
      <c r="AH1032" s="193"/>
      <c r="AI1032" s="193"/>
      <c r="AJ1032" s="193"/>
      <c r="AK1032" s="193"/>
      <c r="AL1032" s="193"/>
      <c r="AM1032" s="193"/>
      <c r="AN1032" s="193"/>
      <c r="AO1032" s="193"/>
      <c r="AP1032" s="193"/>
      <c r="AQ1032" s="193"/>
    </row>
    <row r="1033" spans="5:43" x14ac:dyDescent="0.2">
      <c r="E1033" s="72"/>
      <c r="F1033" s="193"/>
      <c r="G1033" s="193"/>
      <c r="H1033" s="193"/>
      <c r="I1033" s="193"/>
      <c r="J1033" s="193"/>
      <c r="K1033" s="193"/>
      <c r="L1033" s="193"/>
      <c r="M1033" s="193"/>
      <c r="N1033" s="193"/>
      <c r="O1033" s="193"/>
      <c r="P1033" s="193"/>
      <c r="Q1033" s="193"/>
      <c r="R1033" s="193"/>
      <c r="S1033" s="193"/>
      <c r="T1033" s="193"/>
      <c r="U1033" s="193"/>
      <c r="V1033" s="193"/>
      <c r="W1033" s="193"/>
      <c r="X1033" s="193"/>
      <c r="Y1033" s="193"/>
      <c r="Z1033" s="193"/>
      <c r="AA1033" s="193"/>
      <c r="AB1033" s="193"/>
      <c r="AC1033" s="193"/>
      <c r="AD1033" s="193"/>
      <c r="AE1033" s="193"/>
      <c r="AF1033" s="193"/>
      <c r="AG1033" s="193"/>
      <c r="AH1033" s="193"/>
      <c r="AI1033" s="193"/>
      <c r="AJ1033" s="193"/>
      <c r="AK1033" s="193"/>
      <c r="AL1033" s="193"/>
      <c r="AM1033" s="193"/>
      <c r="AN1033" s="193"/>
      <c r="AO1033" s="193"/>
      <c r="AP1033" s="193"/>
      <c r="AQ1033" s="193"/>
    </row>
    <row r="1034" spans="5:43" x14ac:dyDescent="0.2">
      <c r="E1034" s="72"/>
      <c r="F1034" s="193"/>
      <c r="G1034" s="193"/>
      <c r="H1034" s="193"/>
      <c r="I1034" s="193"/>
      <c r="J1034" s="193"/>
      <c r="K1034" s="193"/>
      <c r="L1034" s="193"/>
      <c r="M1034" s="193"/>
      <c r="N1034" s="193"/>
      <c r="O1034" s="193"/>
      <c r="P1034" s="193"/>
      <c r="Q1034" s="193"/>
      <c r="R1034" s="193"/>
      <c r="S1034" s="193"/>
      <c r="T1034" s="193"/>
      <c r="U1034" s="193"/>
      <c r="V1034" s="193"/>
      <c r="W1034" s="193"/>
      <c r="X1034" s="193"/>
      <c r="Y1034" s="193"/>
      <c r="Z1034" s="193"/>
      <c r="AA1034" s="193"/>
      <c r="AB1034" s="193"/>
      <c r="AC1034" s="193"/>
      <c r="AD1034" s="193"/>
      <c r="AE1034" s="193"/>
      <c r="AF1034" s="193"/>
      <c r="AG1034" s="193"/>
      <c r="AH1034" s="193"/>
      <c r="AI1034" s="193"/>
      <c r="AJ1034" s="193"/>
      <c r="AK1034" s="193"/>
      <c r="AL1034" s="193"/>
      <c r="AM1034" s="193"/>
      <c r="AN1034" s="193"/>
      <c r="AO1034" s="193"/>
      <c r="AP1034" s="193"/>
      <c r="AQ1034" s="193"/>
    </row>
    <row r="1035" spans="5:43" x14ac:dyDescent="0.2">
      <c r="E1035" s="72"/>
      <c r="F1035" s="72"/>
      <c r="G1035" s="72"/>
      <c r="H1035" s="72"/>
      <c r="I1035" s="72"/>
      <c r="J1035" s="72"/>
      <c r="K1035" s="72"/>
      <c r="L1035" s="72"/>
      <c r="M1035" s="72"/>
      <c r="N1035" s="72"/>
      <c r="O1035" s="72"/>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row>
    <row r="1036" spans="5:43" x14ac:dyDescent="0.2">
      <c r="E1036" s="72"/>
      <c r="F1036" s="72"/>
      <c r="G1036" s="72"/>
      <c r="H1036" s="72"/>
      <c r="I1036" s="72"/>
      <c r="J1036" s="72"/>
      <c r="K1036" s="72"/>
      <c r="L1036" s="72"/>
      <c r="M1036" s="72"/>
      <c r="N1036" s="72"/>
      <c r="O1036" s="72"/>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row>
    <row r="1037" spans="5:43" x14ac:dyDescent="0.2">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2" t="s">
        <v>28</v>
      </c>
      <c r="AN1037" s="207">
        <f>AN969+1</f>
        <v>15</v>
      </c>
      <c r="AO1037" s="207"/>
      <c r="AP1037" s="12" t="s">
        <v>28</v>
      </c>
      <c r="AQ1037" s="13"/>
    </row>
    <row r="1038" spans="5:43" x14ac:dyDescent="0.2">
      <c r="E1038" s="217" t="str">
        <f>UPPER($Y$28)</f>
        <v>ПТ ЛОМБАРД "МЕРКУРІЙ"</v>
      </c>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c r="AQ1038" s="217"/>
    </row>
    <row r="1039" spans="5:43" x14ac:dyDescent="0.2">
      <c r="E1039" s="225" t="s">
        <v>150</v>
      </c>
      <c r="F1039" s="225"/>
      <c r="G1039" s="225"/>
      <c r="H1039" s="225"/>
      <c r="I1039" s="225"/>
      <c r="J1039" s="225"/>
      <c r="K1039" s="225"/>
      <c r="L1039" s="225"/>
      <c r="M1039" s="225"/>
      <c r="N1039" s="225"/>
      <c r="O1039" s="225"/>
      <c r="P1039" s="225"/>
      <c r="Q1039" s="225"/>
      <c r="R1039" s="225"/>
      <c r="S1039" s="225"/>
      <c r="T1039" s="225"/>
      <c r="U1039" s="225"/>
      <c r="V1039" s="225"/>
      <c r="W1039" s="225"/>
      <c r="X1039" s="225"/>
      <c r="Y1039" s="225"/>
      <c r="Z1039" s="225"/>
      <c r="AA1039" s="225"/>
      <c r="AB1039" s="225"/>
      <c r="AC1039" s="225"/>
      <c r="AD1039" s="225"/>
      <c r="AE1039" s="225"/>
      <c r="AF1039" s="225"/>
      <c r="AG1039" s="225"/>
      <c r="AH1039" s="225"/>
      <c r="AI1039" s="225"/>
      <c r="AJ1039" s="225"/>
      <c r="AK1039" s="225"/>
      <c r="AL1039" s="225"/>
      <c r="AM1039" s="225"/>
      <c r="AN1039" s="225"/>
      <c r="AO1039" s="225"/>
      <c r="AP1039" s="225"/>
      <c r="AQ1039" s="225"/>
    </row>
    <row r="1040" spans="5:43" x14ac:dyDescent="0.2">
      <c r="E1040" s="225" t="str">
        <f>$E$279</f>
        <v>ЗА РІК, ЩО ЗАКІНЧИВСЯ 31 ГРУДНЯ 2017 РОКУ</v>
      </c>
      <c r="F1040" s="225"/>
      <c r="G1040" s="225"/>
      <c r="H1040" s="225"/>
      <c r="I1040" s="225"/>
      <c r="J1040" s="225"/>
      <c r="K1040" s="225"/>
      <c r="L1040" s="225"/>
      <c r="M1040" s="225"/>
      <c r="N1040" s="225"/>
      <c r="O1040" s="225"/>
      <c r="P1040" s="225"/>
      <c r="Q1040" s="225"/>
      <c r="R1040" s="225"/>
      <c r="S1040" s="225"/>
      <c r="T1040" s="225"/>
      <c r="U1040" s="225"/>
      <c r="V1040" s="225"/>
      <c r="W1040" s="225"/>
      <c r="X1040" s="225"/>
      <c r="Y1040" s="225"/>
      <c r="Z1040" s="225"/>
      <c r="AA1040" s="225"/>
      <c r="AB1040" s="225"/>
      <c r="AC1040" s="225"/>
      <c r="AD1040" s="225"/>
      <c r="AE1040" s="225"/>
      <c r="AF1040" s="225"/>
      <c r="AG1040" s="225"/>
      <c r="AH1040" s="225"/>
      <c r="AI1040" s="225"/>
      <c r="AJ1040" s="225"/>
      <c r="AK1040" s="225"/>
      <c r="AL1040" s="225"/>
      <c r="AM1040" s="225"/>
      <c r="AN1040" s="225"/>
      <c r="AO1040" s="225"/>
      <c r="AP1040" s="225"/>
      <c r="AQ1040" s="225"/>
    </row>
    <row r="1041" spans="5:43" x14ac:dyDescent="0.2">
      <c r="E1041" s="227" t="str">
        <f>$E$210</f>
        <v>(в тисячах гривень, якщо не вказано інше)</v>
      </c>
      <c r="F1041" s="227"/>
      <c r="G1041" s="227"/>
      <c r="H1041" s="227"/>
      <c r="I1041" s="227"/>
      <c r="J1041" s="227"/>
      <c r="K1041" s="227"/>
      <c r="L1041" s="227"/>
      <c r="M1041" s="227"/>
      <c r="N1041" s="227"/>
      <c r="O1041" s="227"/>
      <c r="P1041" s="227"/>
      <c r="Q1041" s="227"/>
      <c r="R1041" s="227"/>
      <c r="S1041" s="227"/>
      <c r="T1041" s="227"/>
      <c r="U1041" s="227"/>
      <c r="V1041" s="227"/>
      <c r="W1041" s="227"/>
      <c r="X1041" s="227"/>
      <c r="Y1041" s="227"/>
      <c r="Z1041" s="227"/>
      <c r="AA1041" s="227"/>
      <c r="AB1041" s="227"/>
      <c r="AC1041" s="227"/>
      <c r="AD1041" s="227"/>
      <c r="AE1041" s="227"/>
      <c r="AF1041" s="227"/>
      <c r="AG1041" s="227"/>
      <c r="AH1041" s="227"/>
      <c r="AI1041" s="227"/>
      <c r="AJ1041" s="227"/>
      <c r="AK1041" s="227"/>
      <c r="AL1041" s="227"/>
      <c r="AM1041" s="227"/>
      <c r="AN1041" s="227"/>
      <c r="AO1041" s="227"/>
      <c r="AP1041" s="227"/>
      <c r="AQ1041" s="227"/>
    </row>
    <row r="1042" spans="5:43" x14ac:dyDescent="0.2">
      <c r="E1042" s="72"/>
      <c r="F1042" s="72"/>
      <c r="G1042" s="72"/>
      <c r="H1042" s="72"/>
      <c r="I1042" s="72"/>
      <c r="J1042" s="72"/>
      <c r="K1042" s="72"/>
      <c r="L1042" s="72"/>
      <c r="M1042" s="72"/>
      <c r="N1042" s="72"/>
      <c r="O1042" s="72"/>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row>
    <row r="1043" spans="5:43" ht="12.75" customHeight="1" x14ac:dyDescent="0.2">
      <c r="E1043" s="72"/>
      <c r="F1043" s="321" t="s">
        <v>0</v>
      </c>
      <c r="G1043" s="321"/>
      <c r="H1043" s="326" t="s">
        <v>304</v>
      </c>
      <c r="I1043" s="326"/>
      <c r="J1043" s="326"/>
      <c r="K1043" s="326"/>
      <c r="L1043" s="326"/>
      <c r="M1043" s="326"/>
      <c r="N1043" s="326"/>
      <c r="O1043" s="326"/>
      <c r="P1043" s="326"/>
      <c r="Q1043" s="326"/>
      <c r="R1043" s="326"/>
      <c r="S1043" s="326"/>
      <c r="T1043" s="326"/>
      <c r="U1043" s="326"/>
      <c r="V1043" s="326"/>
      <c r="W1043" s="326"/>
      <c r="X1043" s="326"/>
      <c r="Y1043" s="326"/>
      <c r="Z1043" s="326"/>
      <c r="AA1043" s="326"/>
      <c r="AB1043" s="326"/>
      <c r="AC1043" s="326"/>
      <c r="AD1043" s="326"/>
      <c r="AE1043" s="326"/>
      <c r="AF1043" s="326"/>
      <c r="AG1043" s="326"/>
      <c r="AH1043" s="326"/>
      <c r="AI1043" s="326"/>
      <c r="AJ1043" s="326"/>
      <c r="AK1043" s="326"/>
      <c r="AL1043" s="326"/>
      <c r="AM1043" s="326"/>
      <c r="AN1043" s="326"/>
      <c r="AO1043" s="326"/>
      <c r="AP1043" s="326"/>
      <c r="AQ1043" s="326"/>
    </row>
    <row r="1045" spans="5:43" ht="12.75" hidden="1" customHeight="1" x14ac:dyDescent="0.2">
      <c r="E1045" s="72"/>
      <c r="F1045" s="311" t="s">
        <v>305</v>
      </c>
      <c r="G1045" s="311"/>
      <c r="H1045" s="311"/>
      <c r="I1045" s="311"/>
      <c r="J1045" s="311"/>
      <c r="K1045" s="311"/>
      <c r="L1045" s="311"/>
      <c r="M1045" s="311"/>
      <c r="N1045" s="311"/>
      <c r="O1045" s="311"/>
      <c r="P1045" s="311"/>
      <c r="Q1045" s="311"/>
      <c r="R1045" s="311"/>
      <c r="S1045" s="311"/>
      <c r="T1045" s="311"/>
      <c r="U1045" s="311"/>
      <c r="V1045" s="311"/>
      <c r="W1045" s="311"/>
      <c r="X1045" s="311"/>
      <c r="Y1045" s="311"/>
      <c r="Z1045" s="311"/>
      <c r="AA1045" s="311"/>
      <c r="AB1045" s="311"/>
      <c r="AC1045" s="311"/>
      <c r="AD1045" s="311"/>
      <c r="AE1045" s="311"/>
      <c r="AF1045" s="311"/>
      <c r="AG1045" s="311"/>
      <c r="AH1045" s="311"/>
      <c r="AI1045" s="311"/>
      <c r="AJ1045" s="311"/>
      <c r="AK1045" s="311"/>
      <c r="AL1045" s="311"/>
      <c r="AM1045" s="311"/>
      <c r="AN1045" s="311"/>
      <c r="AO1045" s="311"/>
      <c r="AP1045" s="311"/>
      <c r="AQ1045" s="311"/>
    </row>
    <row r="1046" spans="5:43" ht="12.75" hidden="1" customHeight="1" x14ac:dyDescent="0.2">
      <c r="E1046" s="72"/>
      <c r="F1046" s="193" t="s">
        <v>306</v>
      </c>
      <c r="G1046" s="193"/>
      <c r="H1046" s="193"/>
      <c r="I1046" s="193"/>
      <c r="J1046" s="193"/>
      <c r="K1046" s="193"/>
      <c r="L1046" s="193"/>
      <c r="M1046" s="193"/>
      <c r="N1046" s="193"/>
      <c r="O1046" s="193"/>
      <c r="P1046" s="193"/>
      <c r="Q1046" s="193"/>
      <c r="R1046" s="193"/>
      <c r="S1046" s="193"/>
      <c r="T1046" s="193"/>
      <c r="U1046" s="193"/>
      <c r="V1046" s="193"/>
      <c r="W1046" s="193"/>
      <c r="X1046" s="193"/>
      <c r="Y1046" s="193"/>
      <c r="Z1046" s="193"/>
      <c r="AA1046" s="193"/>
      <c r="AB1046" s="193"/>
      <c r="AC1046" s="193"/>
      <c r="AD1046" s="193"/>
      <c r="AE1046" s="193"/>
      <c r="AF1046" s="193"/>
      <c r="AG1046" s="193"/>
      <c r="AH1046" s="193"/>
      <c r="AI1046" s="193"/>
      <c r="AJ1046" s="193"/>
      <c r="AK1046" s="193"/>
      <c r="AL1046" s="193"/>
      <c r="AM1046" s="193"/>
      <c r="AN1046" s="193"/>
      <c r="AO1046" s="193"/>
      <c r="AP1046" s="193"/>
      <c r="AQ1046" s="193"/>
    </row>
    <row r="1047" spans="5:43" hidden="1" x14ac:dyDescent="0.2">
      <c r="E1047" s="72"/>
      <c r="F1047" s="193"/>
      <c r="G1047" s="193"/>
      <c r="H1047" s="193"/>
      <c r="I1047" s="193"/>
      <c r="J1047" s="193"/>
      <c r="K1047" s="193"/>
      <c r="L1047" s="193"/>
      <c r="M1047" s="193"/>
      <c r="N1047" s="193"/>
      <c r="O1047" s="193"/>
      <c r="P1047" s="193"/>
      <c r="Q1047" s="193"/>
      <c r="R1047" s="193"/>
      <c r="S1047" s="193"/>
      <c r="T1047" s="193"/>
      <c r="U1047" s="193"/>
      <c r="V1047" s="193"/>
      <c r="W1047" s="193"/>
      <c r="X1047" s="193"/>
      <c r="Y1047" s="193"/>
      <c r="Z1047" s="193"/>
      <c r="AA1047" s="193"/>
      <c r="AB1047" s="193"/>
      <c r="AC1047" s="193"/>
      <c r="AD1047" s="193"/>
      <c r="AE1047" s="193"/>
      <c r="AF1047" s="193"/>
      <c r="AG1047" s="193"/>
      <c r="AH1047" s="193"/>
      <c r="AI1047" s="193"/>
      <c r="AJ1047" s="193"/>
      <c r="AK1047" s="193"/>
      <c r="AL1047" s="193"/>
      <c r="AM1047" s="193"/>
      <c r="AN1047" s="193"/>
      <c r="AO1047" s="193"/>
      <c r="AP1047" s="193"/>
      <c r="AQ1047" s="193"/>
    </row>
    <row r="1048" spans="5:43" hidden="1" x14ac:dyDescent="0.2">
      <c r="E1048" s="72"/>
      <c r="F1048" s="193"/>
      <c r="G1048" s="193"/>
      <c r="H1048" s="193"/>
      <c r="I1048" s="193"/>
      <c r="J1048" s="193"/>
      <c r="K1048" s="193"/>
      <c r="L1048" s="193"/>
      <c r="M1048" s="193"/>
      <c r="N1048" s="193"/>
      <c r="O1048" s="193"/>
      <c r="P1048" s="193"/>
      <c r="Q1048" s="193"/>
      <c r="R1048" s="193"/>
      <c r="S1048" s="193"/>
      <c r="T1048" s="193"/>
      <c r="U1048" s="193"/>
      <c r="V1048" s="193"/>
      <c r="W1048" s="193"/>
      <c r="X1048" s="193"/>
      <c r="Y1048" s="193"/>
      <c r="Z1048" s="193"/>
      <c r="AA1048" s="193"/>
      <c r="AB1048" s="193"/>
      <c r="AC1048" s="193"/>
      <c r="AD1048" s="193"/>
      <c r="AE1048" s="193"/>
      <c r="AF1048" s="193"/>
      <c r="AG1048" s="193"/>
      <c r="AH1048" s="193"/>
      <c r="AI1048" s="193"/>
      <c r="AJ1048" s="193"/>
      <c r="AK1048" s="193"/>
      <c r="AL1048" s="193"/>
      <c r="AM1048" s="193"/>
      <c r="AN1048" s="193"/>
      <c r="AO1048" s="193"/>
      <c r="AP1048" s="193"/>
      <c r="AQ1048" s="193"/>
    </row>
    <row r="1049" spans="5:43" hidden="1" x14ac:dyDescent="0.2">
      <c r="E1049" s="72"/>
      <c r="F1049" s="72"/>
      <c r="G1049" s="72"/>
      <c r="H1049" s="72"/>
      <c r="I1049" s="72"/>
      <c r="J1049" s="72"/>
      <c r="K1049" s="72"/>
      <c r="L1049" s="72"/>
      <c r="M1049" s="72"/>
      <c r="N1049" s="72"/>
      <c r="O1049" s="72"/>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row>
    <row r="1050" spans="5:43" ht="12.75" hidden="1" customHeight="1" x14ac:dyDescent="0.2">
      <c r="E1050" s="72"/>
      <c r="F1050" s="193" t="s">
        <v>307</v>
      </c>
      <c r="G1050" s="193"/>
      <c r="H1050" s="193"/>
      <c r="I1050" s="193"/>
      <c r="J1050" s="193"/>
      <c r="K1050" s="193"/>
      <c r="L1050" s="193"/>
      <c r="M1050" s="193"/>
      <c r="N1050" s="193"/>
      <c r="O1050" s="193"/>
      <c r="P1050" s="193"/>
      <c r="Q1050" s="193"/>
      <c r="R1050" s="193"/>
      <c r="S1050" s="193"/>
      <c r="T1050" s="193"/>
      <c r="U1050" s="193"/>
      <c r="V1050" s="193"/>
      <c r="W1050" s="193"/>
      <c r="X1050" s="193"/>
      <c r="Y1050" s="193"/>
      <c r="Z1050" s="193"/>
      <c r="AA1050" s="193"/>
      <c r="AB1050" s="193"/>
      <c r="AC1050" s="193"/>
      <c r="AD1050" s="193"/>
      <c r="AE1050" s="193"/>
      <c r="AF1050" s="193"/>
      <c r="AG1050" s="193"/>
      <c r="AH1050" s="193"/>
      <c r="AI1050" s="193"/>
      <c r="AJ1050" s="193"/>
      <c r="AK1050" s="193"/>
      <c r="AL1050" s="193"/>
      <c r="AM1050" s="193"/>
      <c r="AN1050" s="193"/>
      <c r="AO1050" s="193"/>
      <c r="AP1050" s="193"/>
      <c r="AQ1050" s="193"/>
    </row>
    <row r="1051" spans="5:43" hidden="1" x14ac:dyDescent="0.2">
      <c r="E1051" s="72"/>
      <c r="F1051" s="193"/>
      <c r="G1051" s="193"/>
      <c r="H1051" s="193"/>
      <c r="I1051" s="193"/>
      <c r="J1051" s="193"/>
      <c r="K1051" s="193"/>
      <c r="L1051" s="193"/>
      <c r="M1051" s="193"/>
      <c r="N1051" s="193"/>
      <c r="O1051" s="193"/>
      <c r="P1051" s="193"/>
      <c r="Q1051" s="193"/>
      <c r="R1051" s="193"/>
      <c r="S1051" s="193"/>
      <c r="T1051" s="193"/>
      <c r="U1051" s="193"/>
      <c r="V1051" s="193"/>
      <c r="W1051" s="193"/>
      <c r="X1051" s="193"/>
      <c r="Y1051" s="193"/>
      <c r="Z1051" s="193"/>
      <c r="AA1051" s="193"/>
      <c r="AB1051" s="193"/>
      <c r="AC1051" s="193"/>
      <c r="AD1051" s="193"/>
      <c r="AE1051" s="193"/>
      <c r="AF1051" s="193"/>
      <c r="AG1051" s="193"/>
      <c r="AH1051" s="193"/>
      <c r="AI1051" s="193"/>
      <c r="AJ1051" s="193"/>
      <c r="AK1051" s="193"/>
      <c r="AL1051" s="193"/>
      <c r="AM1051" s="193"/>
      <c r="AN1051" s="193"/>
      <c r="AO1051" s="193"/>
      <c r="AP1051" s="193"/>
      <c r="AQ1051" s="193"/>
    </row>
    <row r="1052" spans="5:43" hidden="1" x14ac:dyDescent="0.2">
      <c r="E1052" s="72"/>
      <c r="F1052" s="193"/>
      <c r="G1052" s="193"/>
      <c r="H1052" s="193"/>
      <c r="I1052" s="193"/>
      <c r="J1052" s="193"/>
      <c r="K1052" s="193"/>
      <c r="L1052" s="193"/>
      <c r="M1052" s="193"/>
      <c r="N1052" s="193"/>
      <c r="O1052" s="193"/>
      <c r="P1052" s="193"/>
      <c r="Q1052" s="193"/>
      <c r="R1052" s="193"/>
      <c r="S1052" s="193"/>
      <c r="T1052" s="193"/>
      <c r="U1052" s="193"/>
      <c r="V1052" s="193"/>
      <c r="W1052" s="193"/>
      <c r="X1052" s="193"/>
      <c r="Y1052" s="193"/>
      <c r="Z1052" s="193"/>
      <c r="AA1052" s="193"/>
      <c r="AB1052" s="193"/>
      <c r="AC1052" s="193"/>
      <c r="AD1052" s="193"/>
      <c r="AE1052" s="193"/>
      <c r="AF1052" s="193"/>
      <c r="AG1052" s="193"/>
      <c r="AH1052" s="193"/>
      <c r="AI1052" s="193"/>
      <c r="AJ1052" s="193"/>
      <c r="AK1052" s="193"/>
      <c r="AL1052" s="193"/>
      <c r="AM1052" s="193"/>
      <c r="AN1052" s="193"/>
      <c r="AO1052" s="193"/>
      <c r="AP1052" s="193"/>
      <c r="AQ1052" s="193"/>
    </row>
    <row r="1053" spans="5:43" hidden="1" x14ac:dyDescent="0.2">
      <c r="E1053" s="72"/>
      <c r="F1053" s="193"/>
      <c r="G1053" s="193"/>
      <c r="H1053" s="193"/>
      <c r="I1053" s="193"/>
      <c r="J1053" s="193"/>
      <c r="K1053" s="193"/>
      <c r="L1053" s="193"/>
      <c r="M1053" s="193"/>
      <c r="N1053" s="193"/>
      <c r="O1053" s="193"/>
      <c r="P1053" s="193"/>
      <c r="Q1053" s="193"/>
      <c r="R1053" s="193"/>
      <c r="S1053" s="193"/>
      <c r="T1053" s="193"/>
      <c r="U1053" s="193"/>
      <c r="V1053" s="193"/>
      <c r="W1053" s="193"/>
      <c r="X1053" s="193"/>
      <c r="Y1053" s="193"/>
      <c r="Z1053" s="193"/>
      <c r="AA1053" s="193"/>
      <c r="AB1053" s="193"/>
      <c r="AC1053" s="193"/>
      <c r="AD1053" s="193"/>
      <c r="AE1053" s="193"/>
      <c r="AF1053" s="193"/>
      <c r="AG1053" s="193"/>
      <c r="AH1053" s="193"/>
      <c r="AI1053" s="193"/>
      <c r="AJ1053" s="193"/>
      <c r="AK1053" s="193"/>
      <c r="AL1053" s="193"/>
      <c r="AM1053" s="193"/>
      <c r="AN1053" s="193"/>
      <c r="AO1053" s="193"/>
      <c r="AP1053" s="193"/>
      <c r="AQ1053" s="193"/>
    </row>
    <row r="1054" spans="5:43" hidden="1" x14ac:dyDescent="0.2">
      <c r="E1054" s="72"/>
      <c r="F1054" s="72"/>
      <c r="G1054" s="72"/>
      <c r="H1054" s="72"/>
      <c r="I1054" s="72"/>
      <c r="J1054" s="72"/>
      <c r="K1054" s="72"/>
      <c r="L1054" s="72"/>
      <c r="M1054" s="72"/>
      <c r="N1054" s="72"/>
      <c r="O1054" s="72"/>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row>
    <row r="1055" spans="5:43" hidden="1" x14ac:dyDescent="0.2">
      <c r="E1055" s="72"/>
      <c r="F1055" s="193" t="s">
        <v>308</v>
      </c>
      <c r="G1055" s="193"/>
      <c r="H1055" s="193"/>
      <c r="I1055" s="193"/>
      <c r="J1055" s="193"/>
      <c r="K1055" s="193"/>
      <c r="L1055" s="193"/>
      <c r="M1055" s="193"/>
      <c r="N1055" s="193"/>
      <c r="O1055" s="193"/>
      <c r="P1055" s="193"/>
      <c r="Q1055" s="193"/>
      <c r="R1055" s="193"/>
      <c r="S1055" s="193"/>
      <c r="T1055" s="193"/>
      <c r="U1055" s="193"/>
      <c r="V1055" s="193"/>
      <c r="W1055" s="193"/>
      <c r="X1055" s="193"/>
      <c r="Y1055" s="193"/>
      <c r="Z1055" s="193"/>
      <c r="AA1055" s="193"/>
      <c r="AB1055" s="193"/>
      <c r="AC1055" s="193"/>
      <c r="AD1055" s="193"/>
      <c r="AE1055" s="193"/>
      <c r="AF1055" s="193"/>
      <c r="AG1055" s="193"/>
      <c r="AH1055" s="193"/>
      <c r="AI1055" s="193"/>
      <c r="AJ1055" s="193"/>
      <c r="AK1055" s="193"/>
      <c r="AL1055" s="193"/>
      <c r="AM1055" s="193"/>
      <c r="AN1055" s="193"/>
      <c r="AO1055" s="193"/>
      <c r="AP1055" s="193"/>
      <c r="AQ1055" s="193"/>
    </row>
    <row r="1056" spans="5:43" hidden="1" x14ac:dyDescent="0.2">
      <c r="E1056" s="72"/>
      <c r="F1056" s="193"/>
      <c r="G1056" s="193"/>
      <c r="H1056" s="193"/>
      <c r="I1056" s="193"/>
      <c r="J1056" s="193"/>
      <c r="K1056" s="193"/>
      <c r="L1056" s="193"/>
      <c r="M1056" s="193"/>
      <c r="N1056" s="193"/>
      <c r="O1056" s="193"/>
      <c r="P1056" s="193"/>
      <c r="Q1056" s="193"/>
      <c r="R1056" s="193"/>
      <c r="S1056" s="193"/>
      <c r="T1056" s="193"/>
      <c r="U1056" s="193"/>
      <c r="V1056" s="193"/>
      <c r="W1056" s="193"/>
      <c r="X1056" s="193"/>
      <c r="Y1056" s="193"/>
      <c r="Z1056" s="193"/>
      <c r="AA1056" s="193"/>
      <c r="AB1056" s="193"/>
      <c r="AC1056" s="193"/>
      <c r="AD1056" s="193"/>
      <c r="AE1056" s="193"/>
      <c r="AF1056" s="193"/>
      <c r="AG1056" s="193"/>
      <c r="AH1056" s="193"/>
      <c r="AI1056" s="193"/>
      <c r="AJ1056" s="193"/>
      <c r="AK1056" s="193"/>
      <c r="AL1056" s="193"/>
      <c r="AM1056" s="193"/>
      <c r="AN1056" s="193"/>
      <c r="AO1056" s="193"/>
      <c r="AP1056" s="193"/>
      <c r="AQ1056" s="193"/>
    </row>
    <row r="1057" spans="5:43" x14ac:dyDescent="0.2">
      <c r="E1057" s="72"/>
      <c r="F1057" s="72"/>
      <c r="G1057" s="72"/>
      <c r="H1057" s="72"/>
      <c r="I1057" s="72"/>
      <c r="J1057" s="72"/>
      <c r="K1057" s="72"/>
      <c r="L1057" s="72"/>
      <c r="M1057" s="72"/>
      <c r="N1057" s="72"/>
      <c r="O1057" s="72"/>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row>
    <row r="1058" spans="5:43" ht="12.75" customHeight="1" x14ac:dyDescent="0.2">
      <c r="E1058" s="72"/>
      <c r="F1058" s="311" t="s">
        <v>309</v>
      </c>
      <c r="G1058" s="311"/>
      <c r="H1058" s="311"/>
      <c r="I1058" s="311"/>
      <c r="J1058" s="311"/>
      <c r="K1058" s="311"/>
      <c r="L1058" s="311"/>
      <c r="M1058" s="311"/>
      <c r="N1058" s="311"/>
      <c r="O1058" s="311"/>
      <c r="P1058" s="311"/>
      <c r="Q1058" s="311"/>
      <c r="R1058" s="311"/>
      <c r="S1058" s="311"/>
      <c r="T1058" s="311"/>
      <c r="U1058" s="311"/>
      <c r="V1058" s="311"/>
      <c r="W1058" s="311"/>
      <c r="X1058" s="311"/>
      <c r="Y1058" s="311"/>
      <c r="Z1058" s="311"/>
      <c r="AA1058" s="311"/>
      <c r="AB1058" s="311"/>
      <c r="AC1058" s="311"/>
      <c r="AD1058" s="311"/>
      <c r="AE1058" s="311"/>
      <c r="AF1058" s="311"/>
      <c r="AG1058" s="311"/>
      <c r="AH1058" s="311"/>
      <c r="AI1058" s="311"/>
      <c r="AJ1058" s="311"/>
      <c r="AK1058" s="311"/>
      <c r="AL1058" s="311"/>
      <c r="AM1058" s="311"/>
      <c r="AN1058" s="311"/>
      <c r="AO1058" s="311"/>
      <c r="AP1058" s="311"/>
      <c r="AQ1058" s="311"/>
    </row>
    <row r="1059" spans="5:43" ht="12.75" customHeight="1" x14ac:dyDescent="0.2">
      <c r="E1059" s="72"/>
      <c r="F1059" s="193" t="s">
        <v>310</v>
      </c>
      <c r="G1059" s="193"/>
      <c r="H1059" s="193"/>
      <c r="I1059" s="193"/>
      <c r="J1059" s="193"/>
      <c r="K1059" s="193"/>
      <c r="L1059" s="193"/>
      <c r="M1059" s="193"/>
      <c r="N1059" s="193"/>
      <c r="O1059" s="193"/>
      <c r="P1059" s="193"/>
      <c r="Q1059" s="193"/>
      <c r="R1059" s="193"/>
      <c r="S1059" s="193"/>
      <c r="T1059" s="193"/>
      <c r="U1059" s="193"/>
      <c r="V1059" s="193"/>
      <c r="W1059" s="193"/>
      <c r="X1059" s="193"/>
      <c r="Y1059" s="193"/>
      <c r="Z1059" s="193"/>
      <c r="AA1059" s="193"/>
      <c r="AB1059" s="193"/>
      <c r="AC1059" s="193"/>
      <c r="AD1059" s="193"/>
      <c r="AE1059" s="193"/>
      <c r="AF1059" s="193"/>
      <c r="AG1059" s="193"/>
      <c r="AH1059" s="193"/>
      <c r="AI1059" s="193"/>
      <c r="AJ1059" s="193"/>
      <c r="AK1059" s="193"/>
      <c r="AL1059" s="193"/>
      <c r="AM1059" s="193"/>
      <c r="AN1059" s="193"/>
      <c r="AO1059" s="193"/>
      <c r="AP1059" s="193"/>
      <c r="AQ1059" s="193"/>
    </row>
    <row r="1060" spans="5:43" x14ac:dyDescent="0.2">
      <c r="E1060" s="72"/>
      <c r="F1060" s="193"/>
      <c r="G1060" s="193"/>
      <c r="H1060" s="193"/>
      <c r="I1060" s="193"/>
      <c r="J1060" s="193"/>
      <c r="K1060" s="193"/>
      <c r="L1060" s="193"/>
      <c r="M1060" s="193"/>
      <c r="N1060" s="193"/>
      <c r="O1060" s="193"/>
      <c r="P1060" s="193"/>
      <c r="Q1060" s="193"/>
      <c r="R1060" s="193"/>
      <c r="S1060" s="193"/>
      <c r="T1060" s="193"/>
      <c r="U1060" s="193"/>
      <c r="V1060" s="193"/>
      <c r="W1060" s="193"/>
      <c r="X1060" s="193"/>
      <c r="Y1060" s="193"/>
      <c r="Z1060" s="193"/>
      <c r="AA1060" s="193"/>
      <c r="AB1060" s="193"/>
      <c r="AC1060" s="193"/>
      <c r="AD1060" s="193"/>
      <c r="AE1060" s="193"/>
      <c r="AF1060" s="193"/>
      <c r="AG1060" s="193"/>
      <c r="AH1060" s="193"/>
      <c r="AI1060" s="193"/>
      <c r="AJ1060" s="193"/>
      <c r="AK1060" s="193"/>
      <c r="AL1060" s="193"/>
      <c r="AM1060" s="193"/>
      <c r="AN1060" s="193"/>
      <c r="AO1060" s="193"/>
      <c r="AP1060" s="193"/>
      <c r="AQ1060" s="193"/>
    </row>
    <row r="1061" spans="5:43" x14ac:dyDescent="0.2">
      <c r="E1061" s="72"/>
      <c r="F1061" s="193"/>
      <c r="G1061" s="193"/>
      <c r="H1061" s="193"/>
      <c r="I1061" s="193"/>
      <c r="J1061" s="193"/>
      <c r="K1061" s="193"/>
      <c r="L1061" s="193"/>
      <c r="M1061" s="193"/>
      <c r="N1061" s="193"/>
      <c r="O1061" s="193"/>
      <c r="P1061" s="193"/>
      <c r="Q1061" s="193"/>
      <c r="R1061" s="193"/>
      <c r="S1061" s="193"/>
      <c r="T1061" s="193"/>
      <c r="U1061" s="193"/>
      <c r="V1061" s="193"/>
      <c r="W1061" s="193"/>
      <c r="X1061" s="193"/>
      <c r="Y1061" s="193"/>
      <c r="Z1061" s="193"/>
      <c r="AA1061" s="193"/>
      <c r="AB1061" s="193"/>
      <c r="AC1061" s="193"/>
      <c r="AD1061" s="193"/>
      <c r="AE1061" s="193"/>
      <c r="AF1061" s="193"/>
      <c r="AG1061" s="193"/>
      <c r="AH1061" s="193"/>
      <c r="AI1061" s="193"/>
      <c r="AJ1061" s="193"/>
      <c r="AK1061" s="193"/>
      <c r="AL1061" s="193"/>
      <c r="AM1061" s="193"/>
      <c r="AN1061" s="193"/>
      <c r="AO1061" s="193"/>
      <c r="AP1061" s="193"/>
      <c r="AQ1061" s="193"/>
    </row>
    <row r="1062" spans="5:43" x14ac:dyDescent="0.2">
      <c r="E1062" s="72"/>
      <c r="F1062" s="193"/>
      <c r="G1062" s="193"/>
      <c r="H1062" s="193"/>
      <c r="I1062" s="193"/>
      <c r="J1062" s="193"/>
      <c r="K1062" s="193"/>
      <c r="L1062" s="193"/>
      <c r="M1062" s="193"/>
      <c r="N1062" s="193"/>
      <c r="O1062" s="193"/>
      <c r="P1062" s="193"/>
      <c r="Q1062" s="193"/>
      <c r="R1062" s="193"/>
      <c r="S1062" s="193"/>
      <c r="T1062" s="193"/>
      <c r="U1062" s="193"/>
      <c r="V1062" s="193"/>
      <c r="W1062" s="193"/>
      <c r="X1062" s="193"/>
      <c r="Y1062" s="193"/>
      <c r="Z1062" s="193"/>
      <c r="AA1062" s="193"/>
      <c r="AB1062" s="193"/>
      <c r="AC1062" s="193"/>
      <c r="AD1062" s="193"/>
      <c r="AE1062" s="193"/>
      <c r="AF1062" s="193"/>
      <c r="AG1062" s="193"/>
      <c r="AH1062" s="193"/>
      <c r="AI1062" s="193"/>
      <c r="AJ1062" s="193"/>
      <c r="AK1062" s="193"/>
      <c r="AL1062" s="193"/>
      <c r="AM1062" s="193"/>
      <c r="AN1062" s="193"/>
      <c r="AO1062" s="193"/>
      <c r="AP1062" s="193"/>
      <c r="AQ1062" s="193"/>
    </row>
    <row r="1063" spans="5:43" x14ac:dyDescent="0.2">
      <c r="E1063" s="72"/>
      <c r="F1063" s="193"/>
      <c r="G1063" s="193"/>
      <c r="H1063" s="193"/>
      <c r="I1063" s="193"/>
      <c r="J1063" s="193"/>
      <c r="K1063" s="193"/>
      <c r="L1063" s="193"/>
      <c r="M1063" s="193"/>
      <c r="N1063" s="193"/>
      <c r="O1063" s="193"/>
      <c r="P1063" s="193"/>
      <c r="Q1063" s="193"/>
      <c r="R1063" s="193"/>
      <c r="S1063" s="193"/>
      <c r="T1063" s="193"/>
      <c r="U1063" s="193"/>
      <c r="V1063" s="193"/>
      <c r="W1063" s="193"/>
      <c r="X1063" s="193"/>
      <c r="Y1063" s="193"/>
      <c r="Z1063" s="193"/>
      <c r="AA1063" s="193"/>
      <c r="AB1063" s="193"/>
      <c r="AC1063" s="193"/>
      <c r="AD1063" s="193"/>
      <c r="AE1063" s="193"/>
      <c r="AF1063" s="193"/>
      <c r="AG1063" s="193"/>
      <c r="AH1063" s="193"/>
      <c r="AI1063" s="193"/>
      <c r="AJ1063" s="193"/>
      <c r="AK1063" s="193"/>
      <c r="AL1063" s="193"/>
      <c r="AM1063" s="193"/>
      <c r="AN1063" s="193"/>
      <c r="AO1063" s="193"/>
      <c r="AP1063" s="193"/>
      <c r="AQ1063" s="193"/>
    </row>
    <row r="1064" spans="5:43" x14ac:dyDescent="0.2">
      <c r="E1064" s="72"/>
      <c r="F1064" s="193"/>
      <c r="G1064" s="193"/>
      <c r="H1064" s="193"/>
      <c r="I1064" s="193"/>
      <c r="J1064" s="193"/>
      <c r="K1064" s="193"/>
      <c r="L1064" s="193"/>
      <c r="M1064" s="193"/>
      <c r="N1064" s="193"/>
      <c r="O1064" s="193"/>
      <c r="P1064" s="193"/>
      <c r="Q1064" s="193"/>
      <c r="R1064" s="193"/>
      <c r="S1064" s="193"/>
      <c r="T1064" s="193"/>
      <c r="U1064" s="193"/>
      <c r="V1064" s="193"/>
      <c r="W1064" s="193"/>
      <c r="X1064" s="193"/>
      <c r="Y1064" s="193"/>
      <c r="Z1064" s="193"/>
      <c r="AA1064" s="193"/>
      <c r="AB1064" s="193"/>
      <c r="AC1064" s="193"/>
      <c r="AD1064" s="193"/>
      <c r="AE1064" s="193"/>
      <c r="AF1064" s="193"/>
      <c r="AG1064" s="193"/>
      <c r="AH1064" s="193"/>
      <c r="AI1064" s="193"/>
      <c r="AJ1064" s="193"/>
      <c r="AK1064" s="193"/>
      <c r="AL1064" s="193"/>
      <c r="AM1064" s="193"/>
      <c r="AN1064" s="193"/>
      <c r="AO1064" s="193"/>
      <c r="AP1064" s="193"/>
      <c r="AQ1064" s="193"/>
    </row>
    <row r="1065" spans="5:43" x14ac:dyDescent="0.2">
      <c r="E1065" s="72"/>
      <c r="F1065" s="72"/>
      <c r="G1065" s="72"/>
      <c r="H1065" s="72"/>
      <c r="I1065" s="72"/>
      <c r="J1065" s="72"/>
      <c r="K1065" s="72"/>
      <c r="L1065" s="72"/>
      <c r="M1065" s="72"/>
      <c r="N1065" s="72"/>
      <c r="O1065" s="72"/>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row>
    <row r="1066" spans="5:43" x14ac:dyDescent="0.2">
      <c r="E1066" s="72"/>
      <c r="F1066" s="321" t="s">
        <v>1</v>
      </c>
      <c r="G1066" s="321"/>
      <c r="H1066" s="326" t="s">
        <v>311</v>
      </c>
      <c r="I1066" s="326"/>
      <c r="J1066" s="326"/>
      <c r="K1066" s="326"/>
      <c r="L1066" s="326"/>
      <c r="M1066" s="326"/>
      <c r="N1066" s="326"/>
      <c r="O1066" s="326"/>
      <c r="P1066" s="326"/>
      <c r="Q1066" s="326"/>
      <c r="R1066" s="326"/>
      <c r="S1066" s="326"/>
      <c r="T1066" s="326"/>
      <c r="U1066" s="326"/>
      <c r="V1066" s="326"/>
      <c r="W1066" s="326"/>
      <c r="X1066" s="326"/>
      <c r="Y1066" s="326"/>
      <c r="Z1066" s="326"/>
      <c r="AA1066" s="326"/>
      <c r="AB1066" s="326"/>
      <c r="AC1066" s="326"/>
      <c r="AD1066" s="326"/>
      <c r="AE1066" s="326"/>
      <c r="AF1066" s="326"/>
      <c r="AG1066" s="326"/>
      <c r="AH1066" s="326"/>
      <c r="AI1066" s="326"/>
      <c r="AJ1066" s="326"/>
      <c r="AK1066" s="326"/>
      <c r="AL1066" s="326"/>
      <c r="AM1066" s="326"/>
      <c r="AN1066" s="326"/>
      <c r="AO1066" s="326"/>
      <c r="AP1066" s="326"/>
      <c r="AQ1066" s="326"/>
    </row>
    <row r="1067" spans="5:43" x14ac:dyDescent="0.2">
      <c r="E1067" s="72"/>
      <c r="F1067" s="72"/>
      <c r="G1067" s="72"/>
      <c r="H1067" s="72"/>
      <c r="I1067" s="72"/>
      <c r="J1067" s="72"/>
      <c r="K1067" s="72"/>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row>
    <row r="1068" spans="5:43" x14ac:dyDescent="0.2">
      <c r="E1068" s="72"/>
      <c r="F1068" s="327" t="s">
        <v>312</v>
      </c>
      <c r="G1068" s="327"/>
      <c r="H1068" s="327"/>
      <c r="I1068" s="327"/>
      <c r="J1068" s="327"/>
      <c r="K1068" s="327"/>
      <c r="L1068" s="327"/>
      <c r="M1068" s="327"/>
      <c r="N1068" s="327"/>
      <c r="O1068" s="327"/>
      <c r="P1068" s="327"/>
      <c r="Q1068" s="327"/>
      <c r="R1068" s="327"/>
      <c r="S1068" s="327"/>
      <c r="T1068" s="327"/>
      <c r="U1068" s="327"/>
      <c r="V1068" s="327"/>
      <c r="W1068" s="327"/>
      <c r="X1068" s="327"/>
      <c r="Y1068" s="327"/>
      <c r="Z1068" s="327"/>
      <c r="AA1068" s="327"/>
      <c r="AB1068" s="327"/>
      <c r="AC1068" s="327"/>
      <c r="AD1068" s="327"/>
      <c r="AE1068" s="327"/>
      <c r="AF1068" s="327"/>
      <c r="AG1068" s="327"/>
      <c r="AH1068" s="327"/>
      <c r="AI1068" s="327"/>
      <c r="AJ1068" s="327"/>
      <c r="AK1068" s="327"/>
      <c r="AL1068" s="327"/>
      <c r="AM1068" s="327"/>
      <c r="AN1068" s="327"/>
      <c r="AO1068" s="327"/>
      <c r="AP1068" s="327"/>
      <c r="AQ1068" s="327"/>
    </row>
    <row r="1069" spans="5:43" x14ac:dyDescent="0.2">
      <c r="E1069" s="72"/>
      <c r="F1069" s="193" t="s">
        <v>313</v>
      </c>
      <c r="G1069" s="193"/>
      <c r="H1069" s="193"/>
      <c r="I1069" s="193"/>
      <c r="J1069" s="193"/>
      <c r="K1069" s="193"/>
      <c r="L1069" s="193"/>
      <c r="M1069" s="193"/>
      <c r="N1069" s="193"/>
      <c r="O1069" s="193"/>
      <c r="P1069" s="193"/>
      <c r="Q1069" s="193"/>
      <c r="R1069" s="193"/>
      <c r="S1069" s="193"/>
      <c r="T1069" s="193"/>
      <c r="U1069" s="193"/>
      <c r="V1069" s="193"/>
      <c r="W1069" s="193"/>
      <c r="X1069" s="193"/>
      <c r="Y1069" s="193"/>
      <c r="Z1069" s="193"/>
      <c r="AA1069" s="193"/>
      <c r="AB1069" s="193"/>
      <c r="AC1069" s="193"/>
      <c r="AD1069" s="193"/>
      <c r="AE1069" s="193"/>
      <c r="AF1069" s="193"/>
      <c r="AG1069" s="193"/>
      <c r="AH1069" s="193"/>
      <c r="AI1069" s="193"/>
      <c r="AJ1069" s="193"/>
      <c r="AK1069" s="193"/>
      <c r="AL1069" s="193"/>
      <c r="AM1069" s="193"/>
      <c r="AN1069" s="193"/>
      <c r="AO1069" s="193"/>
      <c r="AP1069" s="193"/>
      <c r="AQ1069" s="193"/>
    </row>
    <row r="1070" spans="5:43" x14ac:dyDescent="0.2">
      <c r="E1070" s="72"/>
      <c r="F1070" s="193"/>
      <c r="G1070" s="193"/>
      <c r="H1070" s="193"/>
      <c r="I1070" s="193"/>
      <c r="J1070" s="193"/>
      <c r="K1070" s="193"/>
      <c r="L1070" s="193"/>
      <c r="M1070" s="193"/>
      <c r="N1070" s="193"/>
      <c r="O1070" s="193"/>
      <c r="P1070" s="193"/>
      <c r="Q1070" s="193"/>
      <c r="R1070" s="193"/>
      <c r="S1070" s="193"/>
      <c r="T1070" s="193"/>
      <c r="U1070" s="193"/>
      <c r="V1070" s="193"/>
      <c r="W1070" s="193"/>
      <c r="X1070" s="193"/>
      <c r="Y1070" s="193"/>
      <c r="Z1070" s="193"/>
      <c r="AA1070" s="193"/>
      <c r="AB1070" s="193"/>
      <c r="AC1070" s="193"/>
      <c r="AD1070" s="193"/>
      <c r="AE1070" s="193"/>
      <c r="AF1070" s="193"/>
      <c r="AG1070" s="193"/>
      <c r="AH1070" s="193"/>
      <c r="AI1070" s="193"/>
      <c r="AJ1070" s="193"/>
      <c r="AK1070" s="193"/>
      <c r="AL1070" s="193"/>
      <c r="AM1070" s="193"/>
      <c r="AN1070" s="193"/>
      <c r="AO1070" s="193"/>
      <c r="AP1070" s="193"/>
      <c r="AQ1070" s="193"/>
    </row>
    <row r="1071" spans="5:43" x14ac:dyDescent="0.2">
      <c r="E1071" s="72"/>
      <c r="F1071" s="193"/>
      <c r="G1071" s="193"/>
      <c r="H1071" s="193"/>
      <c r="I1071" s="193"/>
      <c r="J1071" s="193"/>
      <c r="K1071" s="193"/>
      <c r="L1071" s="193"/>
      <c r="M1071" s="193"/>
      <c r="N1071" s="193"/>
      <c r="O1071" s="193"/>
      <c r="P1071" s="193"/>
      <c r="Q1071" s="193"/>
      <c r="R1071" s="193"/>
      <c r="S1071" s="193"/>
      <c r="T1071" s="193"/>
      <c r="U1071" s="193"/>
      <c r="V1071" s="193"/>
      <c r="W1071" s="193"/>
      <c r="X1071" s="193"/>
      <c r="Y1071" s="193"/>
      <c r="Z1071" s="193"/>
      <c r="AA1071" s="193"/>
      <c r="AB1071" s="193"/>
      <c r="AC1071" s="193"/>
      <c r="AD1071" s="193"/>
      <c r="AE1071" s="193"/>
      <c r="AF1071" s="193"/>
      <c r="AG1071" s="193"/>
      <c r="AH1071" s="193"/>
      <c r="AI1071" s="193"/>
      <c r="AJ1071" s="193"/>
      <c r="AK1071" s="193"/>
      <c r="AL1071" s="193"/>
      <c r="AM1071" s="193"/>
      <c r="AN1071" s="193"/>
      <c r="AO1071" s="193"/>
      <c r="AP1071" s="193"/>
      <c r="AQ1071" s="193"/>
    </row>
    <row r="1072" spans="5:43" x14ac:dyDescent="0.2">
      <c r="E1072" s="72"/>
      <c r="F1072" s="74" t="s">
        <v>28</v>
      </c>
      <c r="G1072" s="193" t="s">
        <v>314</v>
      </c>
      <c r="H1072" s="193"/>
      <c r="I1072" s="193"/>
      <c r="J1072" s="193"/>
      <c r="K1072" s="193"/>
      <c r="L1072" s="193"/>
      <c r="M1072" s="193"/>
      <c r="N1072" s="193"/>
      <c r="O1072" s="193"/>
      <c r="P1072" s="193"/>
      <c r="Q1072" s="193"/>
      <c r="R1072" s="193"/>
      <c r="S1072" s="193"/>
      <c r="T1072" s="193"/>
      <c r="U1072" s="193"/>
      <c r="V1072" s="193"/>
      <c r="W1072" s="193"/>
      <c r="X1072" s="193"/>
      <c r="Y1072" s="193"/>
      <c r="Z1072" s="193"/>
      <c r="AA1072" s="193"/>
      <c r="AB1072" s="193"/>
      <c r="AC1072" s="193"/>
      <c r="AD1072" s="193"/>
      <c r="AE1072" s="193"/>
      <c r="AF1072" s="193"/>
      <c r="AG1072" s="193"/>
      <c r="AH1072" s="193"/>
      <c r="AI1072" s="193"/>
      <c r="AJ1072" s="193"/>
      <c r="AK1072" s="193"/>
      <c r="AL1072" s="193"/>
      <c r="AM1072" s="193"/>
      <c r="AN1072" s="193"/>
      <c r="AO1072" s="193"/>
      <c r="AP1072" s="193"/>
      <c r="AQ1072" s="193"/>
    </row>
    <row r="1073" spans="5:43" x14ac:dyDescent="0.2">
      <c r="E1073" s="72"/>
      <c r="F1073" s="74" t="s">
        <v>28</v>
      </c>
      <c r="G1073" s="193" t="s">
        <v>315</v>
      </c>
      <c r="H1073" s="193"/>
      <c r="I1073" s="193"/>
      <c r="J1073" s="193"/>
      <c r="K1073" s="193"/>
      <c r="L1073" s="193"/>
      <c r="M1073" s="193"/>
      <c r="N1073" s="193"/>
      <c r="O1073" s="193"/>
      <c r="P1073" s="193"/>
      <c r="Q1073" s="193"/>
      <c r="R1073" s="193"/>
      <c r="S1073" s="193"/>
      <c r="T1073" s="193"/>
      <c r="U1073" s="193"/>
      <c r="V1073" s="193"/>
      <c r="W1073" s="193"/>
      <c r="X1073" s="193"/>
      <c r="Y1073" s="193"/>
      <c r="Z1073" s="193"/>
      <c r="AA1073" s="193"/>
      <c r="AB1073" s="193"/>
      <c r="AC1073" s="193"/>
      <c r="AD1073" s="193"/>
      <c r="AE1073" s="193"/>
      <c r="AF1073" s="193"/>
      <c r="AG1073" s="193"/>
      <c r="AH1073" s="193"/>
      <c r="AI1073" s="193"/>
      <c r="AJ1073" s="193"/>
      <c r="AK1073" s="193"/>
      <c r="AL1073" s="193"/>
      <c r="AM1073" s="193"/>
      <c r="AN1073" s="193"/>
      <c r="AO1073" s="193"/>
      <c r="AP1073" s="193"/>
      <c r="AQ1073" s="193"/>
    </row>
    <row r="1074" spans="5:43" x14ac:dyDescent="0.2">
      <c r="E1074" s="72"/>
      <c r="F1074" s="74" t="s">
        <v>28</v>
      </c>
      <c r="G1074" s="193" t="s">
        <v>316</v>
      </c>
      <c r="H1074" s="193"/>
      <c r="I1074" s="193"/>
      <c r="J1074" s="193"/>
      <c r="K1074" s="193"/>
      <c r="L1074" s="193"/>
      <c r="M1074" s="193"/>
      <c r="N1074" s="193"/>
      <c r="O1074" s="193"/>
      <c r="P1074" s="193"/>
      <c r="Q1074" s="193"/>
      <c r="R1074" s="193"/>
      <c r="S1074" s="193"/>
      <c r="T1074" s="193"/>
      <c r="U1074" s="193"/>
      <c r="V1074" s="193"/>
      <c r="W1074" s="193"/>
      <c r="X1074" s="193"/>
      <c r="Y1074" s="193"/>
      <c r="Z1074" s="193"/>
      <c r="AA1074" s="193"/>
      <c r="AB1074" s="193"/>
      <c r="AC1074" s="193"/>
      <c r="AD1074" s="193"/>
      <c r="AE1074" s="193"/>
      <c r="AF1074" s="193"/>
      <c r="AG1074" s="193"/>
      <c r="AH1074" s="193"/>
      <c r="AI1074" s="193"/>
      <c r="AJ1074" s="193"/>
      <c r="AK1074" s="193"/>
      <c r="AL1074" s="193"/>
      <c r="AM1074" s="193"/>
      <c r="AN1074" s="193"/>
      <c r="AO1074" s="193"/>
      <c r="AP1074" s="193"/>
      <c r="AQ1074" s="193"/>
    </row>
    <row r="1075" spans="5:43" x14ac:dyDescent="0.2">
      <c r="E1075" s="72"/>
      <c r="F1075" s="72"/>
      <c r="G1075" s="193"/>
      <c r="H1075" s="193"/>
      <c r="I1075" s="193"/>
      <c r="J1075" s="193"/>
      <c r="K1075" s="193"/>
      <c r="L1075" s="193"/>
      <c r="M1075" s="193"/>
      <c r="N1075" s="193"/>
      <c r="O1075" s="193"/>
      <c r="P1075" s="193"/>
      <c r="Q1075" s="193"/>
      <c r="R1075" s="193"/>
      <c r="S1075" s="193"/>
      <c r="T1075" s="193"/>
      <c r="U1075" s="193"/>
      <c r="V1075" s="193"/>
      <c r="W1075" s="193"/>
      <c r="X1075" s="193"/>
      <c r="Y1075" s="193"/>
      <c r="Z1075" s="193"/>
      <c r="AA1075" s="193"/>
      <c r="AB1075" s="193"/>
      <c r="AC1075" s="193"/>
      <c r="AD1075" s="193"/>
      <c r="AE1075" s="193"/>
      <c r="AF1075" s="193"/>
      <c r="AG1075" s="193"/>
      <c r="AH1075" s="193"/>
      <c r="AI1075" s="193"/>
      <c r="AJ1075" s="193"/>
      <c r="AK1075" s="193"/>
      <c r="AL1075" s="193"/>
      <c r="AM1075" s="193"/>
      <c r="AN1075" s="193"/>
      <c r="AO1075" s="193"/>
      <c r="AP1075" s="193"/>
      <c r="AQ1075" s="193"/>
    </row>
    <row r="1076" spans="5:43" x14ac:dyDescent="0.2">
      <c r="E1076" s="72"/>
      <c r="F1076" s="72"/>
      <c r="G1076" s="72"/>
      <c r="H1076" s="72"/>
      <c r="I1076" s="72"/>
      <c r="J1076" s="72"/>
      <c r="K1076" s="72"/>
      <c r="L1076" s="72"/>
      <c r="M1076" s="72"/>
      <c r="N1076" s="72"/>
      <c r="O1076" s="72"/>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row>
    <row r="1077" spans="5:43" x14ac:dyDescent="0.2">
      <c r="E1077" s="72"/>
      <c r="F1077" s="193" t="s">
        <v>317</v>
      </c>
      <c r="G1077" s="193"/>
      <c r="H1077" s="193"/>
      <c r="I1077" s="193"/>
      <c r="J1077" s="193"/>
      <c r="K1077" s="193"/>
      <c r="L1077" s="193"/>
      <c r="M1077" s="193"/>
      <c r="N1077" s="193"/>
      <c r="O1077" s="193"/>
      <c r="P1077" s="193"/>
      <c r="Q1077" s="193"/>
      <c r="R1077" s="193"/>
      <c r="S1077" s="193"/>
      <c r="T1077" s="193"/>
      <c r="U1077" s="193"/>
      <c r="V1077" s="193"/>
      <c r="W1077" s="193"/>
      <c r="X1077" s="193"/>
      <c r="Y1077" s="193"/>
      <c r="Z1077" s="193"/>
      <c r="AA1077" s="193"/>
      <c r="AB1077" s="193"/>
      <c r="AC1077" s="193"/>
      <c r="AD1077" s="193"/>
      <c r="AE1077" s="193"/>
      <c r="AF1077" s="193"/>
      <c r="AG1077" s="193"/>
      <c r="AH1077" s="193"/>
      <c r="AI1077" s="193"/>
      <c r="AJ1077" s="193"/>
      <c r="AK1077" s="193"/>
      <c r="AL1077" s="193"/>
      <c r="AM1077" s="193"/>
      <c r="AN1077" s="193"/>
      <c r="AO1077" s="193"/>
      <c r="AP1077" s="193"/>
      <c r="AQ1077" s="193"/>
    </row>
    <row r="1078" spans="5:43" x14ac:dyDescent="0.2">
      <c r="E1078" s="72"/>
      <c r="F1078" s="72"/>
      <c r="G1078" s="72"/>
      <c r="H1078" s="72"/>
      <c r="I1078" s="72"/>
      <c r="J1078" s="72"/>
      <c r="K1078" s="72"/>
      <c r="L1078" s="72"/>
      <c r="M1078" s="72"/>
      <c r="N1078" s="72"/>
      <c r="O1078" s="72"/>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row>
    <row r="1079" spans="5:43" x14ac:dyDescent="0.2">
      <c r="E1079" s="72"/>
      <c r="F1079" s="323" t="s">
        <v>318</v>
      </c>
      <c r="G1079" s="323"/>
      <c r="H1079" s="323"/>
      <c r="I1079" s="323"/>
      <c r="J1079" s="323"/>
      <c r="K1079" s="323"/>
      <c r="L1079" s="323"/>
      <c r="M1079" s="323"/>
      <c r="N1079" s="323"/>
      <c r="O1079" s="323"/>
      <c r="P1079" s="323"/>
      <c r="Q1079" s="323"/>
      <c r="R1079" s="323"/>
      <c r="S1079" s="323"/>
      <c r="T1079" s="323"/>
      <c r="U1079" s="323"/>
      <c r="V1079" s="323"/>
      <c r="W1079" s="323"/>
      <c r="X1079" s="323"/>
      <c r="Y1079" s="323"/>
      <c r="Z1079" s="323"/>
      <c r="AA1079" s="323"/>
      <c r="AB1079" s="323"/>
      <c r="AC1079" s="323"/>
      <c r="AD1079" s="323"/>
      <c r="AE1079" s="323"/>
      <c r="AF1079" s="323"/>
      <c r="AG1079" s="323"/>
      <c r="AH1079" s="323"/>
      <c r="AI1079" s="323"/>
      <c r="AJ1079" s="323"/>
      <c r="AK1079" s="323"/>
      <c r="AL1079" s="323"/>
      <c r="AM1079" s="323"/>
      <c r="AN1079" s="323"/>
      <c r="AO1079" s="323"/>
      <c r="AP1079" s="323"/>
      <c r="AQ1079" s="323"/>
    </row>
    <row r="1080" spans="5:43" x14ac:dyDescent="0.2">
      <c r="E1080" s="72"/>
      <c r="F1080" s="193" t="s">
        <v>319</v>
      </c>
      <c r="G1080" s="193"/>
      <c r="H1080" s="193"/>
      <c r="I1080" s="193"/>
      <c r="J1080" s="193"/>
      <c r="K1080" s="193"/>
      <c r="L1080" s="193"/>
      <c r="M1080" s="193"/>
      <c r="N1080" s="193"/>
      <c r="O1080" s="193"/>
      <c r="P1080" s="193"/>
      <c r="Q1080" s="193"/>
      <c r="R1080" s="193"/>
      <c r="S1080" s="193"/>
      <c r="T1080" s="193"/>
      <c r="U1080" s="193"/>
      <c r="V1080" s="193"/>
      <c r="W1080" s="193"/>
      <c r="X1080" s="193"/>
      <c r="Y1080" s="193"/>
      <c r="Z1080" s="193"/>
      <c r="AA1080" s="193"/>
      <c r="AB1080" s="193"/>
      <c r="AC1080" s="193"/>
      <c r="AD1080" s="193"/>
      <c r="AE1080" s="193"/>
      <c r="AF1080" s="193"/>
      <c r="AG1080" s="193"/>
      <c r="AH1080" s="193"/>
      <c r="AI1080" s="193"/>
      <c r="AJ1080" s="193"/>
      <c r="AK1080" s="193"/>
      <c r="AL1080" s="193"/>
      <c r="AM1080" s="193"/>
      <c r="AN1080" s="193"/>
      <c r="AO1080" s="193"/>
      <c r="AP1080" s="193"/>
      <c r="AQ1080" s="193"/>
    </row>
    <row r="1081" spans="5:43" x14ac:dyDescent="0.2">
      <c r="E1081" s="72"/>
      <c r="F1081" s="193"/>
      <c r="G1081" s="193"/>
      <c r="H1081" s="193"/>
      <c r="I1081" s="193"/>
      <c r="J1081" s="193"/>
      <c r="K1081" s="193"/>
      <c r="L1081" s="193"/>
      <c r="M1081" s="193"/>
      <c r="N1081" s="193"/>
      <c r="O1081" s="193"/>
      <c r="P1081" s="193"/>
      <c r="Q1081" s="193"/>
      <c r="R1081" s="193"/>
      <c r="S1081" s="193"/>
      <c r="T1081" s="193"/>
      <c r="U1081" s="193"/>
      <c r="V1081" s="193"/>
      <c r="W1081" s="193"/>
      <c r="X1081" s="193"/>
      <c r="Y1081" s="193"/>
      <c r="Z1081" s="193"/>
      <c r="AA1081" s="193"/>
      <c r="AB1081" s="193"/>
      <c r="AC1081" s="193"/>
      <c r="AD1081" s="193"/>
      <c r="AE1081" s="193"/>
      <c r="AF1081" s="193"/>
      <c r="AG1081" s="193"/>
      <c r="AH1081" s="193"/>
      <c r="AI1081" s="193"/>
      <c r="AJ1081" s="193"/>
      <c r="AK1081" s="193"/>
      <c r="AL1081" s="193"/>
      <c r="AM1081" s="193"/>
      <c r="AN1081" s="193"/>
      <c r="AO1081" s="193"/>
      <c r="AP1081" s="193"/>
      <c r="AQ1081" s="193"/>
    </row>
    <row r="1082" spans="5:43" x14ac:dyDescent="0.2">
      <c r="E1082" s="72"/>
      <c r="F1082" s="193"/>
      <c r="G1082" s="193"/>
      <c r="H1082" s="193"/>
      <c r="I1082" s="193"/>
      <c r="J1082" s="193"/>
      <c r="K1082" s="193"/>
      <c r="L1082" s="193"/>
      <c r="M1082" s="193"/>
      <c r="N1082" s="193"/>
      <c r="O1082" s="193"/>
      <c r="P1082" s="193"/>
      <c r="Q1082" s="193"/>
      <c r="R1082" s="193"/>
      <c r="S1082" s="193"/>
      <c r="T1082" s="193"/>
      <c r="U1082" s="193"/>
      <c r="V1082" s="193"/>
      <c r="W1082" s="193"/>
      <c r="X1082" s="193"/>
      <c r="Y1082" s="193"/>
      <c r="Z1082" s="193"/>
      <c r="AA1082" s="193"/>
      <c r="AB1082" s="193"/>
      <c r="AC1082" s="193"/>
      <c r="AD1082" s="193"/>
      <c r="AE1082" s="193"/>
      <c r="AF1082" s="193"/>
      <c r="AG1082" s="193"/>
      <c r="AH1082" s="193"/>
      <c r="AI1082" s="193"/>
      <c r="AJ1082" s="193"/>
      <c r="AK1082" s="193"/>
      <c r="AL1082" s="193"/>
      <c r="AM1082" s="193"/>
      <c r="AN1082" s="193"/>
      <c r="AO1082" s="193"/>
      <c r="AP1082" s="193"/>
      <c r="AQ1082" s="193"/>
    </row>
    <row r="1083" spans="5:43" x14ac:dyDescent="0.2">
      <c r="E1083" s="72"/>
      <c r="F1083" s="193"/>
      <c r="G1083" s="193"/>
      <c r="H1083" s="193"/>
      <c r="I1083" s="193"/>
      <c r="J1083" s="193"/>
      <c r="K1083" s="193"/>
      <c r="L1083" s="193"/>
      <c r="M1083" s="193"/>
      <c r="N1083" s="193"/>
      <c r="O1083" s="193"/>
      <c r="P1083" s="193"/>
      <c r="Q1083" s="193"/>
      <c r="R1083" s="193"/>
      <c r="S1083" s="193"/>
      <c r="T1083" s="193"/>
      <c r="U1083" s="193"/>
      <c r="V1083" s="193"/>
      <c r="W1083" s="193"/>
      <c r="X1083" s="193"/>
      <c r="Y1083" s="193"/>
      <c r="Z1083" s="193"/>
      <c r="AA1083" s="193"/>
      <c r="AB1083" s="193"/>
      <c r="AC1083" s="193"/>
      <c r="AD1083" s="193"/>
      <c r="AE1083" s="193"/>
      <c r="AF1083" s="193"/>
      <c r="AG1083" s="193"/>
      <c r="AH1083" s="193"/>
      <c r="AI1083" s="193"/>
      <c r="AJ1083" s="193"/>
      <c r="AK1083" s="193"/>
      <c r="AL1083" s="193"/>
      <c r="AM1083" s="193"/>
      <c r="AN1083" s="193"/>
      <c r="AO1083" s="193"/>
      <c r="AP1083" s="193"/>
      <c r="AQ1083" s="193"/>
    </row>
    <row r="1084" spans="5:43" x14ac:dyDescent="0.2">
      <c r="E1084" s="72"/>
      <c r="F1084" s="193"/>
      <c r="G1084" s="193"/>
      <c r="H1084" s="193"/>
      <c r="I1084" s="193"/>
      <c r="J1084" s="193"/>
      <c r="K1084" s="193"/>
      <c r="L1084" s="193"/>
      <c r="M1084" s="193"/>
      <c r="N1084" s="193"/>
      <c r="O1084" s="193"/>
      <c r="P1084" s="193"/>
      <c r="Q1084" s="193"/>
      <c r="R1084" s="193"/>
      <c r="S1084" s="193"/>
      <c r="T1084" s="193"/>
      <c r="U1084" s="193"/>
      <c r="V1084" s="193"/>
      <c r="W1084" s="193"/>
      <c r="X1084" s="193"/>
      <c r="Y1084" s="193"/>
      <c r="Z1084" s="193"/>
      <c r="AA1084" s="193"/>
      <c r="AB1084" s="193"/>
      <c r="AC1084" s="193"/>
      <c r="AD1084" s="193"/>
      <c r="AE1084" s="193"/>
      <c r="AF1084" s="193"/>
      <c r="AG1084" s="193"/>
      <c r="AH1084" s="193"/>
      <c r="AI1084" s="193"/>
      <c r="AJ1084" s="193"/>
      <c r="AK1084" s="193"/>
      <c r="AL1084" s="193"/>
      <c r="AM1084" s="193"/>
      <c r="AN1084" s="193"/>
      <c r="AO1084" s="193"/>
      <c r="AP1084" s="193"/>
      <c r="AQ1084" s="193"/>
    </row>
    <row r="1085" spans="5:43" x14ac:dyDescent="0.2">
      <c r="E1085" s="72"/>
      <c r="F1085" s="193"/>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row>
    <row r="1086" spans="5:43" x14ac:dyDescent="0.2">
      <c r="E1086" s="72"/>
      <c r="F1086" s="193"/>
      <c r="G1086" s="193"/>
      <c r="H1086" s="193"/>
      <c r="I1086" s="193"/>
      <c r="J1086" s="193"/>
      <c r="K1086" s="193"/>
      <c r="L1086" s="193"/>
      <c r="M1086" s="193"/>
      <c r="N1086" s="193"/>
      <c r="O1086" s="193"/>
      <c r="P1086" s="193"/>
      <c r="Q1086" s="193"/>
      <c r="R1086" s="193"/>
      <c r="S1086" s="193"/>
      <c r="T1086" s="193"/>
      <c r="U1086" s="193"/>
      <c r="V1086" s="193"/>
      <c r="W1086" s="193"/>
      <c r="X1086" s="193"/>
      <c r="Y1086" s="193"/>
      <c r="Z1086" s="193"/>
      <c r="AA1086" s="193"/>
      <c r="AB1086" s="193"/>
      <c r="AC1086" s="193"/>
      <c r="AD1086" s="193"/>
      <c r="AE1086" s="193"/>
      <c r="AF1086" s="193"/>
      <c r="AG1086" s="193"/>
      <c r="AH1086" s="193"/>
      <c r="AI1086" s="193"/>
      <c r="AJ1086" s="193"/>
      <c r="AK1086" s="193"/>
      <c r="AL1086" s="193"/>
      <c r="AM1086" s="193"/>
      <c r="AN1086" s="193"/>
      <c r="AO1086" s="193"/>
      <c r="AP1086" s="193"/>
      <c r="AQ1086" s="193"/>
    </row>
    <row r="1087" spans="5:43" x14ac:dyDescent="0.2">
      <c r="E1087" s="72"/>
      <c r="F1087" s="312"/>
      <c r="G1087" s="312"/>
      <c r="H1087" s="312"/>
      <c r="I1087" s="312"/>
      <c r="J1087" s="312"/>
      <c r="K1087" s="312"/>
      <c r="L1087" s="312"/>
      <c r="M1087" s="312"/>
      <c r="N1087" s="312"/>
      <c r="O1087" s="312"/>
      <c r="P1087" s="312"/>
      <c r="Q1087" s="312"/>
      <c r="R1087" s="312"/>
      <c r="S1087" s="312"/>
      <c r="T1087" s="312"/>
      <c r="U1087" s="312"/>
      <c r="V1087" s="312"/>
      <c r="W1087" s="312"/>
      <c r="X1087" s="312"/>
      <c r="Y1087" s="312"/>
      <c r="Z1087" s="312"/>
      <c r="AA1087" s="312"/>
      <c r="AB1087" s="312"/>
      <c r="AC1087" s="312"/>
      <c r="AD1087" s="312"/>
      <c r="AE1087" s="312"/>
      <c r="AF1087" s="312"/>
      <c r="AG1087" s="312"/>
      <c r="AH1087" s="312"/>
      <c r="AI1087" s="312"/>
      <c r="AJ1087" s="312"/>
      <c r="AK1087" s="312"/>
      <c r="AL1087" s="312"/>
      <c r="AM1087" s="312"/>
      <c r="AN1087" s="312"/>
      <c r="AO1087" s="312"/>
      <c r="AP1087" s="312"/>
      <c r="AQ1087" s="312"/>
    </row>
    <row r="1088" spans="5:43" x14ac:dyDescent="0.2">
      <c r="E1088" s="72"/>
      <c r="F1088" s="312"/>
      <c r="G1088" s="312"/>
      <c r="H1088" s="312"/>
      <c r="I1088" s="312"/>
      <c r="J1088" s="312"/>
      <c r="K1088" s="312"/>
      <c r="L1088" s="312"/>
      <c r="M1088" s="312"/>
      <c r="N1088" s="312"/>
      <c r="O1088" s="312"/>
      <c r="P1088" s="312"/>
      <c r="Q1088" s="312"/>
      <c r="R1088" s="312"/>
      <c r="S1088" s="312"/>
      <c r="T1088" s="312"/>
      <c r="U1088" s="312"/>
      <c r="V1088" s="312"/>
      <c r="W1088" s="312"/>
      <c r="X1088" s="312"/>
      <c r="Y1088" s="312"/>
      <c r="Z1088" s="312"/>
      <c r="AA1088" s="312"/>
      <c r="AB1088" s="312"/>
      <c r="AC1088" s="312"/>
      <c r="AD1088" s="312"/>
      <c r="AE1088" s="312"/>
      <c r="AF1088" s="312"/>
      <c r="AG1088" s="312"/>
      <c r="AH1088" s="312"/>
      <c r="AI1088" s="312"/>
      <c r="AJ1088" s="312"/>
      <c r="AK1088" s="312"/>
      <c r="AL1088" s="312"/>
      <c r="AM1088" s="312"/>
      <c r="AN1088" s="312"/>
      <c r="AO1088" s="312"/>
      <c r="AP1088" s="312"/>
      <c r="AQ1088" s="312"/>
    </row>
    <row r="1089" spans="5:43" x14ac:dyDescent="0.2">
      <c r="E1089" s="72"/>
      <c r="F1089" s="72"/>
      <c r="G1089" s="72"/>
      <c r="H1089" s="72"/>
      <c r="I1089" s="72"/>
      <c r="J1089" s="72"/>
      <c r="K1089" s="72"/>
      <c r="L1089" s="72"/>
      <c r="M1089" s="72"/>
      <c r="N1089" s="72"/>
      <c r="O1089" s="72"/>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row>
    <row r="1090" spans="5:43" x14ac:dyDescent="0.2">
      <c r="E1090" s="72"/>
      <c r="F1090" s="72"/>
      <c r="G1090" s="72"/>
      <c r="H1090" s="72"/>
      <c r="I1090" s="72"/>
      <c r="J1090" s="72"/>
      <c r="K1090" s="72"/>
      <c r="L1090" s="72"/>
      <c r="M1090" s="72"/>
      <c r="N1090" s="72"/>
      <c r="O1090" s="72"/>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row>
    <row r="1091" spans="5:43" x14ac:dyDescent="0.2">
      <c r="E1091" s="72"/>
      <c r="F1091" s="323" t="s">
        <v>315</v>
      </c>
      <c r="G1091" s="323"/>
      <c r="H1091" s="323"/>
      <c r="I1091" s="323"/>
      <c r="J1091" s="323"/>
      <c r="K1091" s="323"/>
      <c r="L1091" s="323"/>
      <c r="M1091" s="323"/>
      <c r="N1091" s="323"/>
      <c r="O1091" s="323"/>
      <c r="P1091" s="323"/>
      <c r="Q1091" s="323"/>
      <c r="R1091" s="323"/>
      <c r="S1091" s="323"/>
      <c r="T1091" s="323"/>
      <c r="U1091" s="323"/>
      <c r="V1091" s="323"/>
      <c r="W1091" s="323"/>
      <c r="X1091" s="323"/>
      <c r="Y1091" s="323"/>
      <c r="Z1091" s="323"/>
      <c r="AA1091" s="323"/>
      <c r="AB1091" s="323"/>
      <c r="AC1091" s="323"/>
      <c r="AD1091" s="323"/>
      <c r="AE1091" s="323"/>
      <c r="AF1091" s="323"/>
      <c r="AG1091" s="323"/>
      <c r="AH1091" s="323"/>
      <c r="AI1091" s="323"/>
      <c r="AJ1091" s="323"/>
      <c r="AK1091" s="323"/>
      <c r="AL1091" s="323"/>
      <c r="AM1091" s="323"/>
      <c r="AN1091" s="323"/>
      <c r="AO1091" s="323"/>
      <c r="AP1091" s="323"/>
      <c r="AQ1091" s="323"/>
    </row>
    <row r="1092" spans="5:43" x14ac:dyDescent="0.2">
      <c r="E1092" s="72"/>
      <c r="F1092" s="193" t="s">
        <v>320</v>
      </c>
      <c r="G1092" s="193"/>
      <c r="H1092" s="193"/>
      <c r="I1092" s="193"/>
      <c r="J1092" s="193"/>
      <c r="K1092" s="193"/>
      <c r="L1092" s="193"/>
      <c r="M1092" s="193"/>
      <c r="N1092" s="193"/>
      <c r="O1092" s="193"/>
      <c r="P1092" s="193"/>
      <c r="Q1092" s="193"/>
      <c r="R1092" s="193"/>
      <c r="S1092" s="193"/>
      <c r="T1092" s="193"/>
      <c r="U1092" s="193"/>
      <c r="V1092" s="193"/>
      <c r="W1092" s="193"/>
      <c r="X1092" s="193"/>
      <c r="Y1092" s="193"/>
      <c r="Z1092" s="193"/>
      <c r="AA1092" s="193"/>
      <c r="AB1092" s="193"/>
      <c r="AC1092" s="193"/>
      <c r="AD1092" s="193"/>
      <c r="AE1092" s="193"/>
      <c r="AF1092" s="193"/>
      <c r="AG1092" s="193"/>
      <c r="AH1092" s="193"/>
      <c r="AI1092" s="193"/>
      <c r="AJ1092" s="193"/>
      <c r="AK1092" s="193"/>
      <c r="AL1092" s="193"/>
      <c r="AM1092" s="193"/>
      <c r="AN1092" s="193"/>
      <c r="AO1092" s="193"/>
      <c r="AP1092" s="193"/>
      <c r="AQ1092" s="193"/>
    </row>
    <row r="1093" spans="5:43" x14ac:dyDescent="0.2">
      <c r="E1093" s="72"/>
      <c r="F1093" s="193"/>
      <c r="G1093" s="193"/>
      <c r="H1093" s="193"/>
      <c r="I1093" s="193"/>
      <c r="J1093" s="193"/>
      <c r="K1093" s="193"/>
      <c r="L1093" s="193"/>
      <c r="M1093" s="193"/>
      <c r="N1093" s="193"/>
      <c r="O1093" s="193"/>
      <c r="P1093" s="193"/>
      <c r="Q1093" s="193"/>
      <c r="R1093" s="193"/>
      <c r="S1093" s="193"/>
      <c r="T1093" s="193"/>
      <c r="U1093" s="193"/>
      <c r="V1093" s="193"/>
      <c r="W1093" s="193"/>
      <c r="X1093" s="193"/>
      <c r="Y1093" s="193"/>
      <c r="Z1093" s="193"/>
      <c r="AA1093" s="193"/>
      <c r="AB1093" s="193"/>
      <c r="AC1093" s="193"/>
      <c r="AD1093" s="193"/>
      <c r="AE1093" s="193"/>
      <c r="AF1093" s="193"/>
      <c r="AG1093" s="193"/>
      <c r="AH1093" s="193"/>
      <c r="AI1093" s="193"/>
      <c r="AJ1093" s="193"/>
      <c r="AK1093" s="193"/>
      <c r="AL1093" s="193"/>
      <c r="AM1093" s="193"/>
      <c r="AN1093" s="193"/>
      <c r="AO1093" s="193"/>
      <c r="AP1093" s="193"/>
      <c r="AQ1093" s="193"/>
    </row>
    <row r="1094" spans="5:43" x14ac:dyDescent="0.2">
      <c r="E1094" s="72"/>
      <c r="F1094" s="193"/>
      <c r="G1094" s="193"/>
      <c r="H1094" s="193"/>
      <c r="I1094" s="193"/>
      <c r="J1094" s="193"/>
      <c r="K1094" s="193"/>
      <c r="L1094" s="193"/>
      <c r="M1094" s="193"/>
      <c r="N1094" s="193"/>
      <c r="O1094" s="193"/>
      <c r="P1094" s="193"/>
      <c r="Q1094" s="193"/>
      <c r="R1094" s="193"/>
      <c r="S1094" s="193"/>
      <c r="T1094" s="193"/>
      <c r="U1094" s="193"/>
      <c r="V1094" s="193"/>
      <c r="W1094" s="193"/>
      <c r="X1094" s="193"/>
      <c r="Y1094" s="193"/>
      <c r="Z1094" s="193"/>
      <c r="AA1094" s="193"/>
      <c r="AB1094" s="193"/>
      <c r="AC1094" s="193"/>
      <c r="AD1094" s="193"/>
      <c r="AE1094" s="193"/>
      <c r="AF1094" s="193"/>
      <c r="AG1094" s="193"/>
      <c r="AH1094" s="193"/>
      <c r="AI1094" s="193"/>
      <c r="AJ1094" s="193"/>
      <c r="AK1094" s="193"/>
      <c r="AL1094" s="193"/>
      <c r="AM1094" s="193"/>
      <c r="AN1094" s="193"/>
      <c r="AO1094" s="193"/>
      <c r="AP1094" s="193"/>
      <c r="AQ1094" s="193"/>
    </row>
    <row r="1095" spans="5:43" x14ac:dyDescent="0.2">
      <c r="E1095" s="72"/>
      <c r="F1095" s="193"/>
      <c r="G1095" s="193"/>
      <c r="H1095" s="193"/>
      <c r="I1095" s="193"/>
      <c r="J1095" s="193"/>
      <c r="K1095" s="193"/>
      <c r="L1095" s="193"/>
      <c r="M1095" s="193"/>
      <c r="N1095" s="193"/>
      <c r="O1095" s="193"/>
      <c r="P1095" s="193"/>
      <c r="Q1095" s="193"/>
      <c r="R1095" s="193"/>
      <c r="S1095" s="193"/>
      <c r="T1095" s="193"/>
      <c r="U1095" s="193"/>
      <c r="V1095" s="193"/>
      <c r="W1095" s="193"/>
      <c r="X1095" s="193"/>
      <c r="Y1095" s="193"/>
      <c r="Z1095" s="193"/>
      <c r="AA1095" s="193"/>
      <c r="AB1095" s="193"/>
      <c r="AC1095" s="193"/>
      <c r="AD1095" s="193"/>
      <c r="AE1095" s="193"/>
      <c r="AF1095" s="193"/>
      <c r="AG1095" s="193"/>
      <c r="AH1095" s="193"/>
      <c r="AI1095" s="193"/>
      <c r="AJ1095" s="193"/>
      <c r="AK1095" s="193"/>
      <c r="AL1095" s="193"/>
      <c r="AM1095" s="193"/>
      <c r="AN1095" s="193"/>
      <c r="AO1095" s="193"/>
      <c r="AP1095" s="193"/>
      <c r="AQ1095" s="193"/>
    </row>
    <row r="1096" spans="5:43" ht="11.25" customHeight="1" x14ac:dyDescent="0.2">
      <c r="E1096" s="72"/>
      <c r="F1096" s="193"/>
      <c r="G1096" s="193"/>
      <c r="H1096" s="193"/>
      <c r="I1096" s="193"/>
      <c r="J1096" s="193"/>
      <c r="K1096" s="193"/>
      <c r="L1096" s="193"/>
      <c r="M1096" s="193"/>
      <c r="N1096" s="193"/>
      <c r="O1096" s="193"/>
      <c r="P1096" s="193"/>
      <c r="Q1096" s="193"/>
      <c r="R1096" s="193"/>
      <c r="S1096" s="193"/>
      <c r="T1096" s="193"/>
      <c r="U1096" s="193"/>
      <c r="V1096" s="193"/>
      <c r="W1096" s="193"/>
      <c r="X1096" s="193"/>
      <c r="Y1096" s="193"/>
      <c r="Z1096" s="193"/>
      <c r="AA1096" s="193"/>
      <c r="AB1096" s="193"/>
      <c r="AC1096" s="193"/>
      <c r="AD1096" s="193"/>
      <c r="AE1096" s="193"/>
      <c r="AF1096" s="193"/>
      <c r="AG1096" s="193"/>
      <c r="AH1096" s="193"/>
      <c r="AI1096" s="193"/>
      <c r="AJ1096" s="193"/>
      <c r="AK1096" s="193"/>
      <c r="AL1096" s="193"/>
      <c r="AM1096" s="193"/>
      <c r="AN1096" s="193"/>
      <c r="AO1096" s="193"/>
      <c r="AP1096" s="193"/>
      <c r="AQ1096" s="193"/>
    </row>
    <row r="1097" spans="5:43" x14ac:dyDescent="0.2">
      <c r="E1097" s="72"/>
      <c r="F1097" s="193"/>
      <c r="G1097" s="193"/>
      <c r="H1097" s="193"/>
      <c r="I1097" s="193"/>
      <c r="J1097" s="193"/>
      <c r="K1097" s="193"/>
      <c r="L1097" s="193"/>
      <c r="M1097" s="193"/>
      <c r="N1097" s="193"/>
      <c r="O1097" s="193"/>
      <c r="P1097" s="193"/>
      <c r="Q1097" s="193"/>
      <c r="R1097" s="193"/>
      <c r="S1097" s="193"/>
      <c r="T1097" s="193"/>
      <c r="U1097" s="193"/>
      <c r="V1097" s="193"/>
      <c r="W1097" s="193"/>
      <c r="X1097" s="193"/>
      <c r="Y1097" s="193"/>
      <c r="Z1097" s="193"/>
      <c r="AA1097" s="193"/>
      <c r="AB1097" s="193"/>
      <c r="AC1097" s="193"/>
      <c r="AD1097" s="193"/>
      <c r="AE1097" s="193"/>
      <c r="AF1097" s="193"/>
      <c r="AG1097" s="193"/>
      <c r="AH1097" s="193"/>
      <c r="AI1097" s="193"/>
      <c r="AJ1097" s="193"/>
      <c r="AK1097" s="193"/>
      <c r="AL1097" s="193"/>
      <c r="AM1097" s="193"/>
      <c r="AN1097" s="193"/>
      <c r="AO1097" s="193"/>
      <c r="AP1097" s="193"/>
      <c r="AQ1097" s="193"/>
    </row>
    <row r="1098" spans="5:43" x14ac:dyDescent="0.2">
      <c r="E1098" s="72"/>
      <c r="F1098" s="323" t="s">
        <v>316</v>
      </c>
      <c r="G1098" s="323"/>
      <c r="H1098" s="323"/>
      <c r="I1098" s="323"/>
      <c r="J1098" s="323"/>
      <c r="K1098" s="323"/>
      <c r="L1098" s="323"/>
      <c r="M1098" s="323"/>
      <c r="N1098" s="323"/>
      <c r="O1098" s="323"/>
      <c r="P1098" s="323"/>
      <c r="Q1098" s="323"/>
      <c r="R1098" s="323"/>
      <c r="S1098" s="323"/>
      <c r="T1098" s="323"/>
      <c r="U1098" s="323"/>
      <c r="V1098" s="323"/>
      <c r="W1098" s="323"/>
      <c r="X1098" s="323"/>
      <c r="Y1098" s="323"/>
      <c r="Z1098" s="323"/>
      <c r="AA1098" s="323"/>
      <c r="AB1098" s="323"/>
      <c r="AC1098" s="323"/>
      <c r="AD1098" s="323"/>
      <c r="AE1098" s="323"/>
      <c r="AF1098" s="323"/>
      <c r="AG1098" s="323"/>
      <c r="AH1098" s="323"/>
      <c r="AI1098" s="323"/>
      <c r="AJ1098" s="323"/>
      <c r="AK1098" s="323"/>
      <c r="AL1098" s="323"/>
      <c r="AM1098" s="323"/>
      <c r="AN1098" s="323"/>
      <c r="AO1098" s="323"/>
      <c r="AP1098" s="323"/>
      <c r="AQ1098" s="323"/>
    </row>
    <row r="1099" spans="5:43" x14ac:dyDescent="0.2">
      <c r="E1099" s="72"/>
      <c r="F1099" s="332"/>
      <c r="G1099" s="332"/>
      <c r="H1099" s="332"/>
      <c r="I1099" s="332"/>
      <c r="J1099" s="332"/>
      <c r="K1099" s="332"/>
      <c r="L1099" s="332"/>
      <c r="M1099" s="332"/>
      <c r="N1099" s="332"/>
      <c r="O1099" s="332"/>
      <c r="P1099" s="332"/>
      <c r="Q1099" s="332"/>
      <c r="R1099" s="332"/>
      <c r="S1099" s="332"/>
      <c r="T1099" s="332"/>
      <c r="U1099" s="332"/>
      <c r="V1099" s="332"/>
      <c r="W1099" s="332"/>
      <c r="X1099" s="332"/>
      <c r="Y1099" s="332"/>
      <c r="Z1099" s="332"/>
      <c r="AA1099" s="332"/>
      <c r="AB1099" s="332"/>
      <c r="AC1099" s="332"/>
      <c r="AD1099" s="332"/>
      <c r="AE1099" s="332"/>
      <c r="AF1099" s="332"/>
      <c r="AG1099" s="332"/>
      <c r="AH1099" s="332"/>
      <c r="AI1099" s="332"/>
      <c r="AJ1099" s="332"/>
      <c r="AK1099" s="332"/>
      <c r="AL1099" s="332"/>
      <c r="AM1099" s="332"/>
      <c r="AN1099" s="332"/>
      <c r="AO1099" s="332"/>
      <c r="AP1099" s="332"/>
      <c r="AQ1099" s="332"/>
    </row>
    <row r="1100" spans="5:43" x14ac:dyDescent="0.2">
      <c r="E1100" s="72"/>
      <c r="F1100" s="78"/>
      <c r="G1100" s="78"/>
      <c r="H1100" s="78"/>
      <c r="I1100" s="78"/>
      <c r="J1100" s="78"/>
      <c r="K1100" s="78"/>
      <c r="L1100" s="78"/>
      <c r="M1100" s="78"/>
      <c r="N1100" s="78"/>
      <c r="O1100" s="78"/>
      <c r="P1100" s="78"/>
      <c r="Q1100" s="78"/>
      <c r="R1100" s="78"/>
      <c r="S1100" s="78"/>
      <c r="T1100" s="78"/>
      <c r="U1100" s="78"/>
      <c r="V1100" s="78"/>
      <c r="W1100" s="78"/>
      <c r="X1100" s="78"/>
      <c r="Y1100" s="78"/>
      <c r="Z1100" s="78"/>
      <c r="AA1100" s="78"/>
      <c r="AB1100" s="78"/>
      <c r="AC1100" s="78"/>
      <c r="AD1100" s="78"/>
      <c r="AE1100" s="78"/>
      <c r="AF1100" s="78"/>
      <c r="AG1100" s="78"/>
      <c r="AH1100" s="78"/>
      <c r="AI1100" s="78"/>
      <c r="AJ1100" s="78"/>
      <c r="AK1100" s="78"/>
      <c r="AL1100" s="78"/>
      <c r="AM1100" s="78"/>
      <c r="AN1100" s="78"/>
      <c r="AO1100" s="78"/>
      <c r="AP1100" s="78"/>
      <c r="AQ1100" s="78"/>
    </row>
    <row r="1101" spans="5:43" x14ac:dyDescent="0.2">
      <c r="E1101" s="72"/>
      <c r="F1101" s="193" t="s">
        <v>321</v>
      </c>
      <c r="G1101" s="193"/>
      <c r="H1101" s="193"/>
      <c r="I1101" s="193"/>
      <c r="J1101" s="193"/>
      <c r="K1101" s="193"/>
      <c r="L1101" s="193"/>
      <c r="M1101" s="193"/>
      <c r="N1101" s="193"/>
      <c r="O1101" s="193"/>
      <c r="P1101" s="193"/>
      <c r="Q1101" s="193"/>
      <c r="R1101" s="193"/>
      <c r="S1101" s="193"/>
      <c r="T1101" s="193"/>
      <c r="U1101" s="193"/>
      <c r="V1101" s="193"/>
      <c r="W1101" s="193"/>
      <c r="X1101" s="193"/>
      <c r="Y1101" s="193"/>
      <c r="Z1101" s="193"/>
      <c r="AA1101" s="193"/>
      <c r="AB1101" s="193"/>
      <c r="AC1101" s="193"/>
      <c r="AD1101" s="193"/>
      <c r="AE1101" s="193"/>
      <c r="AF1101" s="193"/>
      <c r="AG1101" s="193"/>
      <c r="AH1101" s="193"/>
      <c r="AI1101" s="193"/>
      <c r="AJ1101" s="193"/>
      <c r="AK1101" s="193"/>
      <c r="AL1101" s="193"/>
      <c r="AM1101" s="193"/>
      <c r="AN1101" s="193"/>
      <c r="AO1101" s="193"/>
      <c r="AP1101" s="193"/>
      <c r="AQ1101" s="193"/>
    </row>
    <row r="1102" spans="5:43" x14ac:dyDescent="0.2">
      <c r="E1102" s="72"/>
      <c r="F1102" s="193"/>
      <c r="G1102" s="193"/>
      <c r="H1102" s="193"/>
      <c r="I1102" s="193"/>
      <c r="J1102" s="193"/>
      <c r="K1102" s="193"/>
      <c r="L1102" s="193"/>
      <c r="M1102" s="193"/>
      <c r="N1102" s="193"/>
      <c r="O1102" s="193"/>
      <c r="P1102" s="193"/>
      <c r="Q1102" s="193"/>
      <c r="R1102" s="193"/>
      <c r="S1102" s="193"/>
      <c r="T1102" s="193"/>
      <c r="U1102" s="193"/>
      <c r="V1102" s="193"/>
      <c r="W1102" s="193"/>
      <c r="X1102" s="193"/>
      <c r="Y1102" s="193"/>
      <c r="Z1102" s="193"/>
      <c r="AA1102" s="193"/>
      <c r="AB1102" s="193"/>
      <c r="AC1102" s="193"/>
      <c r="AD1102" s="193"/>
      <c r="AE1102" s="193"/>
      <c r="AF1102" s="193"/>
      <c r="AG1102" s="193"/>
      <c r="AH1102" s="193"/>
      <c r="AI1102" s="193"/>
      <c r="AJ1102" s="193"/>
      <c r="AK1102" s="193"/>
      <c r="AL1102" s="193"/>
      <c r="AM1102" s="193"/>
      <c r="AN1102" s="193"/>
      <c r="AO1102" s="193"/>
      <c r="AP1102" s="193"/>
      <c r="AQ1102" s="193"/>
    </row>
    <row r="1103" spans="5:43" x14ac:dyDescent="0.2">
      <c r="E1103" s="72"/>
      <c r="F1103" s="193"/>
      <c r="G1103" s="193"/>
      <c r="H1103" s="193"/>
      <c r="I1103" s="193"/>
      <c r="J1103" s="193"/>
      <c r="K1103" s="193"/>
      <c r="L1103" s="193"/>
      <c r="M1103" s="193"/>
      <c r="N1103" s="193"/>
      <c r="O1103" s="193"/>
      <c r="P1103" s="193"/>
      <c r="Q1103" s="193"/>
      <c r="R1103" s="193"/>
      <c r="S1103" s="193"/>
      <c r="T1103" s="193"/>
      <c r="U1103" s="193"/>
      <c r="V1103" s="193"/>
      <c r="W1103" s="193"/>
      <c r="X1103" s="193"/>
      <c r="Y1103" s="193"/>
      <c r="Z1103" s="193"/>
      <c r="AA1103" s="193"/>
      <c r="AB1103" s="193"/>
      <c r="AC1103" s="193"/>
      <c r="AD1103" s="193"/>
      <c r="AE1103" s="193"/>
      <c r="AF1103" s="193"/>
      <c r="AG1103" s="193"/>
      <c r="AH1103" s="193"/>
      <c r="AI1103" s="193"/>
      <c r="AJ1103" s="193"/>
      <c r="AK1103" s="193"/>
      <c r="AL1103" s="193"/>
      <c r="AM1103" s="193"/>
      <c r="AN1103" s="193"/>
      <c r="AO1103" s="193"/>
      <c r="AP1103" s="193"/>
      <c r="AQ1103" s="193"/>
    </row>
    <row r="1104" spans="5:43" x14ac:dyDescent="0.2">
      <c r="E1104" s="72"/>
      <c r="F1104" s="193"/>
      <c r="G1104" s="193"/>
      <c r="H1104" s="193"/>
      <c r="I1104" s="193"/>
      <c r="J1104" s="193"/>
      <c r="K1104" s="193"/>
      <c r="L1104" s="193"/>
      <c r="M1104" s="193"/>
      <c r="N1104" s="193"/>
      <c r="O1104" s="193"/>
      <c r="P1104" s="193"/>
      <c r="Q1104" s="193"/>
      <c r="R1104" s="193"/>
      <c r="S1104" s="193"/>
      <c r="T1104" s="193"/>
      <c r="U1104" s="193"/>
      <c r="V1104" s="193"/>
      <c r="W1104" s="193"/>
      <c r="X1104" s="193"/>
      <c r="Y1104" s="193"/>
      <c r="Z1104" s="193"/>
      <c r="AA1104" s="193"/>
      <c r="AB1104" s="193"/>
      <c r="AC1104" s="193"/>
      <c r="AD1104" s="193"/>
      <c r="AE1104" s="193"/>
      <c r="AF1104" s="193"/>
      <c r="AG1104" s="193"/>
      <c r="AH1104" s="193"/>
      <c r="AI1104" s="193"/>
      <c r="AJ1104" s="193"/>
      <c r="AK1104" s="193"/>
      <c r="AL1104" s="193"/>
      <c r="AM1104" s="193"/>
      <c r="AN1104" s="193"/>
      <c r="AO1104" s="193"/>
      <c r="AP1104" s="193"/>
      <c r="AQ1104" s="193"/>
    </row>
    <row r="1105" spans="5:43" x14ac:dyDescent="0.2">
      <c r="E1105" s="72"/>
      <c r="F1105" s="193"/>
      <c r="G1105" s="193"/>
      <c r="H1105" s="193"/>
      <c r="I1105" s="193"/>
      <c r="J1105" s="193"/>
      <c r="K1105" s="193"/>
      <c r="L1105" s="193"/>
      <c r="M1105" s="193"/>
      <c r="N1105" s="193"/>
      <c r="O1105" s="193"/>
      <c r="P1105" s="193"/>
      <c r="Q1105" s="193"/>
      <c r="R1105" s="193"/>
      <c r="S1105" s="193"/>
      <c r="T1105" s="193"/>
      <c r="U1105" s="193"/>
      <c r="V1105" s="193"/>
      <c r="W1105" s="193"/>
      <c r="X1105" s="193"/>
      <c r="Y1105" s="193"/>
      <c r="Z1105" s="193"/>
      <c r="AA1105" s="193"/>
      <c r="AB1105" s="193"/>
      <c r="AC1105" s="193"/>
      <c r="AD1105" s="193"/>
      <c r="AE1105" s="193"/>
      <c r="AF1105" s="193"/>
      <c r="AG1105" s="193"/>
      <c r="AH1105" s="193"/>
      <c r="AI1105" s="193"/>
      <c r="AJ1105" s="193"/>
      <c r="AK1105" s="193"/>
      <c r="AL1105" s="193"/>
      <c r="AM1105" s="193"/>
      <c r="AN1105" s="193"/>
      <c r="AO1105" s="193"/>
      <c r="AP1105" s="193"/>
      <c r="AQ1105" s="193"/>
    </row>
    <row r="1106" spans="5:43" x14ac:dyDescent="0.2">
      <c r="E1106" s="72"/>
      <c r="F1106" s="72"/>
      <c r="G1106" s="72"/>
      <c r="H1106" s="72"/>
      <c r="I1106" s="72"/>
      <c r="J1106" s="72"/>
      <c r="K1106" s="72"/>
      <c r="L1106" s="72"/>
      <c r="M1106" s="72"/>
      <c r="N1106" s="72"/>
      <c r="O1106" s="72"/>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row>
    <row r="1107" spans="5:43" x14ac:dyDescent="0.2">
      <c r="E1107" s="72"/>
      <c r="F1107" s="72"/>
      <c r="G1107" s="72"/>
      <c r="H1107" s="72"/>
      <c r="I1107" s="72"/>
      <c r="J1107" s="72"/>
      <c r="K1107" s="72"/>
      <c r="L1107" s="72"/>
      <c r="M1107" s="72"/>
      <c r="N1107" s="72"/>
      <c r="O1107" s="72"/>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row>
    <row r="1108" spans="5:43" x14ac:dyDescent="0.2">
      <c r="E1108" s="72"/>
      <c r="F1108" s="72"/>
      <c r="G1108" s="72"/>
      <c r="H1108" s="72"/>
      <c r="I1108" s="72"/>
      <c r="J1108" s="72"/>
      <c r="K1108" s="72"/>
      <c r="L1108" s="72"/>
      <c r="M1108" s="72"/>
      <c r="N1108" s="72"/>
      <c r="O1108" s="72"/>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row>
    <row r="1109" spans="5:43" x14ac:dyDescent="0.2">
      <c r="E1109" s="72"/>
      <c r="F1109" s="72"/>
      <c r="G1109" s="72"/>
      <c r="H1109" s="72"/>
      <c r="I1109" s="72"/>
      <c r="J1109" s="72"/>
      <c r="K1109" s="72"/>
      <c r="L1109" s="72"/>
      <c r="M1109" s="72"/>
      <c r="N1109" s="72"/>
      <c r="O1109" s="72"/>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row>
    <row r="1110" spans="5:43" x14ac:dyDescent="0.2">
      <c r="E1110" s="72"/>
      <c r="F1110" s="72"/>
      <c r="G1110" s="72"/>
      <c r="H1110" s="72"/>
      <c r="I1110" s="72"/>
      <c r="J1110" s="72"/>
      <c r="K1110" s="72"/>
      <c r="L1110" s="72"/>
      <c r="M1110" s="72"/>
      <c r="N1110" s="72"/>
      <c r="O1110" s="72"/>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row>
    <row r="1111" spans="5:43" x14ac:dyDescent="0.2">
      <c r="E1111" s="72"/>
      <c r="F1111" s="72"/>
      <c r="G1111" s="72"/>
      <c r="H1111" s="72"/>
      <c r="I1111" s="72"/>
      <c r="J1111" s="72"/>
      <c r="K1111" s="72"/>
      <c r="L1111" s="72"/>
      <c r="M1111" s="72"/>
      <c r="N1111" s="72"/>
      <c r="O1111" s="72"/>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row>
    <row r="1112" spans="5:43" x14ac:dyDescent="0.2">
      <c r="E1112" s="72"/>
      <c r="F1112" s="72"/>
      <c r="G1112" s="72"/>
      <c r="H1112" s="72"/>
      <c r="I1112" s="72"/>
      <c r="J1112" s="72"/>
      <c r="K1112" s="72"/>
      <c r="L1112" s="72"/>
      <c r="M1112" s="72"/>
      <c r="N1112" s="72"/>
      <c r="O1112" s="72"/>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row>
    <row r="1113" spans="5:43" x14ac:dyDescent="0.2">
      <c r="E1113" s="72"/>
      <c r="F1113" s="72"/>
      <c r="G1113" s="72"/>
      <c r="H1113" s="72"/>
      <c r="I1113" s="72"/>
      <c r="J1113" s="72"/>
      <c r="K1113" s="72"/>
      <c r="L1113" s="72"/>
      <c r="M1113" s="72"/>
      <c r="N1113" s="72"/>
      <c r="O1113" s="72"/>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row>
    <row r="1114" spans="5:43" x14ac:dyDescent="0.2">
      <c r="E1114" s="72"/>
      <c r="F1114" s="72"/>
      <c r="G1114" s="72"/>
      <c r="H1114" s="72"/>
      <c r="I1114" s="72"/>
      <c r="J1114" s="72"/>
      <c r="K1114" s="72"/>
      <c r="L1114" s="72"/>
      <c r="M1114" s="72"/>
      <c r="N1114" s="72"/>
      <c r="O1114" s="72"/>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row>
    <row r="1115" spans="5:43" x14ac:dyDescent="0.2">
      <c r="E1115" s="72"/>
      <c r="F1115" s="72"/>
      <c r="G1115" s="72"/>
      <c r="H1115" s="72"/>
      <c r="I1115" s="72"/>
      <c r="J1115" s="72"/>
      <c r="K1115" s="72"/>
      <c r="L1115" s="72"/>
      <c r="M1115" s="72"/>
      <c r="N1115" s="72"/>
      <c r="O1115" s="72"/>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row>
    <row r="1116" spans="5:43" x14ac:dyDescent="0.2">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2" t="s">
        <v>28</v>
      </c>
      <c r="AN1116" s="207">
        <f>AN1037+1</f>
        <v>16</v>
      </c>
      <c r="AO1116" s="207"/>
      <c r="AP1116" s="12" t="s">
        <v>28</v>
      </c>
      <c r="AQ1116" s="13"/>
    </row>
    <row r="1117" spans="5:43" x14ac:dyDescent="0.2">
      <c r="E1117" s="217" t="str">
        <f>UPPER($Y$28)</f>
        <v>ПТ ЛОМБАРД "МЕРКУРІЙ"</v>
      </c>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c r="AQ1117" s="217"/>
    </row>
    <row r="1118" spans="5:43" x14ac:dyDescent="0.2">
      <c r="E1118" s="225" t="s">
        <v>150</v>
      </c>
      <c r="F1118" s="225"/>
      <c r="G1118" s="225"/>
      <c r="H1118" s="225"/>
      <c r="I1118" s="225"/>
      <c r="J1118" s="225"/>
      <c r="K1118" s="225"/>
      <c r="L1118" s="225"/>
      <c r="M1118" s="225"/>
      <c r="N1118" s="225"/>
      <c r="O1118" s="225"/>
      <c r="P1118" s="225"/>
      <c r="Q1118" s="225"/>
      <c r="R1118" s="225"/>
      <c r="S1118" s="225"/>
      <c r="T1118" s="225"/>
      <c r="U1118" s="225"/>
      <c r="V1118" s="225"/>
      <c r="W1118" s="225"/>
      <c r="X1118" s="225"/>
      <c r="Y1118" s="225"/>
      <c r="Z1118" s="225"/>
      <c r="AA1118" s="225"/>
      <c r="AB1118" s="225"/>
      <c r="AC1118" s="225"/>
      <c r="AD1118" s="225"/>
      <c r="AE1118" s="225"/>
      <c r="AF1118" s="225"/>
      <c r="AG1118" s="225"/>
      <c r="AH1118" s="225"/>
      <c r="AI1118" s="225"/>
      <c r="AJ1118" s="225"/>
      <c r="AK1118" s="225"/>
      <c r="AL1118" s="225"/>
      <c r="AM1118" s="225"/>
      <c r="AN1118" s="225"/>
      <c r="AO1118" s="225"/>
      <c r="AP1118" s="225"/>
      <c r="AQ1118" s="225"/>
    </row>
    <row r="1119" spans="5:43" x14ac:dyDescent="0.2">
      <c r="E1119" s="225" t="str">
        <f>$E$279</f>
        <v>ЗА РІК, ЩО ЗАКІНЧИВСЯ 31 ГРУДНЯ 2017 РОКУ</v>
      </c>
      <c r="F1119" s="225"/>
      <c r="G1119" s="225"/>
      <c r="H1119" s="225"/>
      <c r="I1119" s="225"/>
      <c r="J1119" s="225"/>
      <c r="K1119" s="225"/>
      <c r="L1119" s="225"/>
      <c r="M1119" s="225"/>
      <c r="N1119" s="225"/>
      <c r="O1119" s="225"/>
      <c r="P1119" s="225"/>
      <c r="Q1119" s="225"/>
      <c r="R1119" s="225"/>
      <c r="S1119" s="225"/>
      <c r="T1119" s="225"/>
      <c r="U1119" s="225"/>
      <c r="V1119" s="225"/>
      <c r="W1119" s="225"/>
      <c r="X1119" s="225"/>
      <c r="Y1119" s="225"/>
      <c r="Z1119" s="225"/>
      <c r="AA1119" s="225"/>
      <c r="AB1119" s="225"/>
      <c r="AC1119" s="225"/>
      <c r="AD1119" s="225"/>
      <c r="AE1119" s="225"/>
      <c r="AF1119" s="225"/>
      <c r="AG1119" s="225"/>
      <c r="AH1119" s="225"/>
      <c r="AI1119" s="225"/>
      <c r="AJ1119" s="225"/>
      <c r="AK1119" s="225"/>
      <c r="AL1119" s="225"/>
      <c r="AM1119" s="225"/>
      <c r="AN1119" s="225"/>
      <c r="AO1119" s="225"/>
      <c r="AP1119" s="225"/>
      <c r="AQ1119" s="225"/>
    </row>
    <row r="1120" spans="5:43" x14ac:dyDescent="0.2">
      <c r="E1120" s="227" t="str">
        <f>$E$210</f>
        <v>(в тисячах гривень, якщо не вказано інше)</v>
      </c>
      <c r="F1120" s="227"/>
      <c r="G1120" s="227"/>
      <c r="H1120" s="227"/>
      <c r="I1120" s="227"/>
      <c r="J1120" s="227"/>
      <c r="K1120" s="227"/>
      <c r="L1120" s="227"/>
      <c r="M1120" s="227"/>
      <c r="N1120" s="227"/>
      <c r="O1120" s="227"/>
      <c r="P1120" s="227"/>
      <c r="Q1120" s="227"/>
      <c r="R1120" s="227"/>
      <c r="S1120" s="227"/>
      <c r="T1120" s="227"/>
      <c r="U1120" s="227"/>
      <c r="V1120" s="227"/>
      <c r="W1120" s="227"/>
      <c r="X1120" s="227"/>
      <c r="Y1120" s="227"/>
      <c r="Z1120" s="227"/>
      <c r="AA1120" s="227"/>
      <c r="AB1120" s="227"/>
      <c r="AC1120" s="227"/>
      <c r="AD1120" s="227"/>
      <c r="AE1120" s="227"/>
      <c r="AF1120" s="227"/>
      <c r="AG1120" s="227"/>
      <c r="AH1120" s="227"/>
      <c r="AI1120" s="227"/>
      <c r="AJ1120" s="227"/>
      <c r="AK1120" s="227"/>
      <c r="AL1120" s="227"/>
      <c r="AM1120" s="227"/>
      <c r="AN1120" s="227"/>
      <c r="AO1120" s="227"/>
      <c r="AP1120" s="227"/>
      <c r="AQ1120" s="227"/>
    </row>
    <row r="1121" spans="5:43" x14ac:dyDescent="0.2">
      <c r="E1121" s="72"/>
      <c r="F1121" s="72"/>
      <c r="G1121" s="72"/>
      <c r="H1121" s="72"/>
      <c r="I1121" s="72"/>
      <c r="J1121" s="72"/>
      <c r="K1121" s="72"/>
      <c r="L1121" s="72"/>
      <c r="M1121" s="72"/>
      <c r="N1121" s="72"/>
      <c r="O1121" s="72"/>
      <c r="P1121" s="72"/>
      <c r="Q1121" s="72"/>
      <c r="R1121" s="72"/>
      <c r="S1121" s="72"/>
      <c r="T1121" s="72"/>
      <c r="U1121" s="72"/>
      <c r="V1121" s="72"/>
      <c r="W1121" s="72"/>
      <c r="X1121" s="72"/>
      <c r="Y1121" s="72"/>
      <c r="Z1121" s="72"/>
      <c r="AA1121" s="72"/>
      <c r="AB1121" s="72"/>
      <c r="AC1121" s="72"/>
      <c r="AD1121" s="72"/>
      <c r="AE1121" s="72"/>
      <c r="AF1121" s="72"/>
      <c r="AG1121" s="72"/>
      <c r="AH1121" s="72"/>
      <c r="AI1121" s="72"/>
      <c r="AJ1121" s="72"/>
      <c r="AK1121" s="72"/>
      <c r="AL1121" s="72"/>
      <c r="AM1121" s="72"/>
      <c r="AN1121" s="72"/>
      <c r="AO1121" s="72"/>
      <c r="AP1121" s="72"/>
      <c r="AQ1121" s="72"/>
    </row>
    <row r="1122" spans="5:43" x14ac:dyDescent="0.2">
      <c r="E1122" s="72"/>
      <c r="F1122" s="321" t="s">
        <v>1</v>
      </c>
      <c r="G1122" s="321"/>
      <c r="H1122" s="328" t="s">
        <v>322</v>
      </c>
      <c r="I1122" s="328"/>
      <c r="J1122" s="328"/>
      <c r="K1122" s="328"/>
      <c r="L1122" s="328"/>
      <c r="M1122" s="328"/>
      <c r="N1122" s="328"/>
      <c r="O1122" s="328"/>
      <c r="P1122" s="328"/>
      <c r="Q1122" s="328"/>
      <c r="R1122" s="328"/>
      <c r="S1122" s="328"/>
      <c r="T1122" s="328"/>
      <c r="U1122" s="328"/>
      <c r="V1122" s="328"/>
      <c r="W1122" s="328"/>
      <c r="X1122" s="328"/>
      <c r="Y1122" s="328"/>
      <c r="Z1122" s="328"/>
      <c r="AA1122" s="328"/>
      <c r="AB1122" s="328"/>
      <c r="AC1122" s="328"/>
      <c r="AD1122" s="328"/>
      <c r="AE1122" s="328"/>
      <c r="AF1122" s="328"/>
      <c r="AG1122" s="328"/>
      <c r="AH1122" s="328"/>
      <c r="AI1122" s="328"/>
      <c r="AJ1122" s="328"/>
      <c r="AK1122" s="328"/>
      <c r="AL1122" s="328"/>
      <c r="AM1122" s="328"/>
      <c r="AN1122" s="328"/>
      <c r="AO1122" s="328"/>
      <c r="AP1122" s="328"/>
      <c r="AQ1122" s="328"/>
    </row>
    <row r="1123" spans="5:43" ht="12.75" customHeight="1" x14ac:dyDescent="0.2">
      <c r="E1123" s="72"/>
      <c r="F1123" s="79"/>
      <c r="G1123" s="79"/>
      <c r="H1123" s="328"/>
      <c r="I1123" s="328"/>
      <c r="J1123" s="328"/>
      <c r="K1123" s="328"/>
      <c r="L1123" s="328"/>
      <c r="M1123" s="328"/>
      <c r="N1123" s="328"/>
      <c r="O1123" s="328"/>
      <c r="P1123" s="328"/>
      <c r="Q1123" s="328"/>
      <c r="R1123" s="328"/>
      <c r="S1123" s="328"/>
      <c r="T1123" s="328"/>
      <c r="U1123" s="328"/>
      <c r="V1123" s="328"/>
      <c r="W1123" s="328"/>
      <c r="X1123" s="328"/>
      <c r="Y1123" s="328"/>
      <c r="Z1123" s="328"/>
      <c r="AA1123" s="328"/>
      <c r="AB1123" s="328"/>
      <c r="AC1123" s="328"/>
      <c r="AD1123" s="328"/>
      <c r="AE1123" s="328"/>
      <c r="AF1123" s="328"/>
      <c r="AG1123" s="328"/>
      <c r="AH1123" s="328"/>
      <c r="AI1123" s="328"/>
      <c r="AJ1123" s="328"/>
      <c r="AK1123" s="328"/>
      <c r="AL1123" s="328"/>
      <c r="AM1123" s="328"/>
      <c r="AN1123" s="328"/>
      <c r="AO1123" s="328"/>
      <c r="AP1123" s="328"/>
      <c r="AQ1123" s="328"/>
    </row>
    <row r="1124" spans="5:43" x14ac:dyDescent="0.2">
      <c r="E1124" s="72"/>
      <c r="F1124" s="72"/>
      <c r="G1124" s="72"/>
      <c r="H1124" s="72"/>
      <c r="I1124" s="72"/>
      <c r="J1124" s="72"/>
      <c r="K1124" s="72"/>
      <c r="L1124" s="72"/>
      <c r="M1124" s="72"/>
      <c r="N1124" s="72"/>
      <c r="O1124" s="72"/>
      <c r="P1124" s="72"/>
      <c r="Q1124" s="72"/>
      <c r="R1124" s="72"/>
      <c r="S1124" s="72"/>
      <c r="T1124" s="72"/>
      <c r="U1124" s="72"/>
      <c r="V1124" s="72"/>
      <c r="W1124" s="72"/>
      <c r="X1124" s="72"/>
      <c r="Y1124" s="72"/>
      <c r="Z1124" s="72"/>
      <c r="AA1124" s="72"/>
      <c r="AB1124" s="72"/>
      <c r="AC1124" s="72"/>
      <c r="AD1124" s="72"/>
      <c r="AE1124" s="72"/>
      <c r="AF1124" s="72"/>
      <c r="AG1124" s="72"/>
      <c r="AH1124" s="72"/>
      <c r="AI1124" s="72"/>
      <c r="AJ1124" s="72"/>
      <c r="AK1124" s="72"/>
      <c r="AL1124" s="72"/>
      <c r="AM1124" s="72"/>
      <c r="AN1124" s="72"/>
      <c r="AO1124" s="72"/>
      <c r="AP1124" s="72"/>
      <c r="AQ1124" s="72"/>
    </row>
    <row r="1125" spans="5:43" ht="12.75" customHeight="1" x14ac:dyDescent="0.2">
      <c r="E1125" s="72"/>
      <c r="F1125" s="327" t="s">
        <v>323</v>
      </c>
      <c r="G1125" s="327"/>
      <c r="H1125" s="327"/>
      <c r="I1125" s="327"/>
      <c r="J1125" s="327"/>
      <c r="K1125" s="327"/>
      <c r="L1125" s="327"/>
      <c r="M1125" s="327"/>
      <c r="N1125" s="327"/>
      <c r="O1125" s="327"/>
      <c r="P1125" s="327"/>
      <c r="Q1125" s="327"/>
      <c r="R1125" s="327"/>
      <c r="S1125" s="327"/>
      <c r="T1125" s="327"/>
      <c r="U1125" s="327"/>
      <c r="V1125" s="327"/>
      <c r="W1125" s="327"/>
      <c r="X1125" s="327"/>
      <c r="Y1125" s="327"/>
      <c r="Z1125" s="327"/>
      <c r="AA1125" s="327"/>
      <c r="AB1125" s="327"/>
      <c r="AC1125" s="327"/>
      <c r="AD1125" s="327"/>
      <c r="AE1125" s="327"/>
      <c r="AF1125" s="327"/>
      <c r="AG1125" s="327"/>
      <c r="AH1125" s="327"/>
      <c r="AI1125" s="327"/>
      <c r="AJ1125" s="327"/>
      <c r="AK1125" s="327"/>
      <c r="AL1125" s="327"/>
      <c r="AM1125" s="327"/>
      <c r="AN1125" s="327"/>
      <c r="AO1125" s="327"/>
      <c r="AP1125" s="327"/>
      <c r="AQ1125" s="327"/>
    </row>
    <row r="1126" spans="5:43" ht="12.75" customHeight="1" x14ac:dyDescent="0.2">
      <c r="E1126" s="72"/>
      <c r="F1126" s="193" t="s">
        <v>324</v>
      </c>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row>
    <row r="1127" spans="5:43" x14ac:dyDescent="0.2">
      <c r="E1127" s="72"/>
      <c r="F1127" s="72"/>
      <c r="G1127" s="72"/>
      <c r="H1127" s="72"/>
      <c r="I1127" s="72"/>
      <c r="J1127" s="72"/>
      <c r="K1127" s="72"/>
      <c r="L1127" s="72"/>
      <c r="M1127" s="72"/>
      <c r="N1127" s="72"/>
      <c r="O1127" s="72"/>
      <c r="P1127" s="72"/>
      <c r="Q1127" s="72"/>
      <c r="R1127" s="72"/>
      <c r="S1127" s="72"/>
      <c r="T1127" s="72"/>
      <c r="U1127" s="72"/>
      <c r="V1127" s="72"/>
      <c r="W1127" s="72"/>
      <c r="X1127" s="72"/>
      <c r="Y1127" s="72"/>
      <c r="Z1127" s="72"/>
      <c r="AA1127" s="72"/>
      <c r="AB1127" s="72"/>
      <c r="AC1127" s="72"/>
      <c r="AD1127" s="72"/>
      <c r="AE1127" s="72"/>
      <c r="AF1127" s="72"/>
      <c r="AG1127" s="72"/>
      <c r="AH1127" s="72"/>
      <c r="AI1127" s="72"/>
      <c r="AJ1127" s="72"/>
      <c r="AK1127" s="72"/>
      <c r="AL1127" s="72"/>
      <c r="AM1127" s="72"/>
      <c r="AN1127" s="72"/>
      <c r="AO1127" s="72"/>
      <c r="AP1127" s="72"/>
      <c r="AQ1127" s="72"/>
    </row>
    <row r="1128" spans="5:43" ht="12.75" customHeight="1" x14ac:dyDescent="0.2">
      <c r="E1128" s="72"/>
      <c r="F1128" s="72"/>
      <c r="G1128" s="72"/>
      <c r="H1128" s="72"/>
      <c r="I1128" s="72"/>
      <c r="J1128" s="72"/>
      <c r="K1128" s="72"/>
      <c r="L1128" s="72"/>
      <c r="M1128" s="72"/>
      <c r="N1128" s="72"/>
      <c r="O1128" s="7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329" t="s">
        <v>325</v>
      </c>
      <c r="AK1128" s="329"/>
      <c r="AL1128" s="329"/>
      <c r="AM1128" s="329"/>
      <c r="AN1128" s="329"/>
      <c r="AO1128" s="329"/>
      <c r="AP1128" s="329"/>
      <c r="AQ1128" s="329"/>
    </row>
    <row r="1129" spans="5:43" x14ac:dyDescent="0.2">
      <c r="E1129" s="72"/>
      <c r="F1129" s="72"/>
      <c r="G1129" s="72"/>
      <c r="H1129" s="72"/>
      <c r="I1129" s="72"/>
      <c r="J1129" s="72"/>
      <c r="K1129" s="72"/>
      <c r="L1129" s="72"/>
      <c r="M1129" s="72"/>
      <c r="N1129" s="72"/>
      <c r="O1129" s="72"/>
      <c r="P1129" s="72"/>
      <c r="Q1129" s="72"/>
      <c r="R1129" s="72"/>
      <c r="S1129" s="72"/>
      <c r="T1129" s="72"/>
      <c r="U1129" s="72"/>
      <c r="V1129" s="72"/>
      <c r="W1129" s="72"/>
      <c r="X1129" s="72"/>
      <c r="Y1129" s="72"/>
      <c r="Z1129" s="72"/>
      <c r="AA1129" s="72"/>
      <c r="AB1129" s="72"/>
      <c r="AC1129" s="72"/>
      <c r="AD1129" s="72"/>
      <c r="AE1129" s="72"/>
      <c r="AF1129" s="72"/>
      <c r="AG1129" s="72"/>
      <c r="AH1129" s="72"/>
      <c r="AI1129" s="72"/>
      <c r="AJ1129" s="329"/>
      <c r="AK1129" s="329"/>
      <c r="AL1129" s="329"/>
      <c r="AM1129" s="329"/>
      <c r="AN1129" s="329"/>
      <c r="AO1129" s="329"/>
      <c r="AP1129" s="329"/>
      <c r="AQ1129" s="329"/>
    </row>
    <row r="1130" spans="5:43" x14ac:dyDescent="0.2">
      <c r="E1130" s="72"/>
      <c r="F1130" s="72"/>
      <c r="G1130" s="72"/>
      <c r="H1130" s="72"/>
      <c r="I1130" s="72"/>
      <c r="J1130" s="72"/>
      <c r="K1130" s="72"/>
      <c r="L1130" s="72"/>
      <c r="M1130" s="72"/>
      <c r="N1130" s="72"/>
      <c r="O1130" s="72"/>
      <c r="P1130" s="72"/>
      <c r="Q1130" s="72"/>
      <c r="R1130" s="72"/>
      <c r="S1130" s="72"/>
      <c r="T1130" s="72"/>
      <c r="U1130" s="72"/>
      <c r="V1130" s="72"/>
      <c r="W1130" s="72"/>
      <c r="X1130" s="72"/>
      <c r="Y1130" s="72"/>
      <c r="Z1130" s="72"/>
      <c r="AA1130" s="72"/>
      <c r="AB1130" s="72"/>
      <c r="AC1130" s="72"/>
      <c r="AD1130" s="72"/>
      <c r="AE1130" s="72"/>
      <c r="AF1130" s="72"/>
      <c r="AG1130" s="72"/>
      <c r="AH1130" s="72"/>
      <c r="AI1130" s="72"/>
      <c r="AJ1130" s="329"/>
      <c r="AK1130" s="329"/>
      <c r="AL1130" s="329"/>
      <c r="AM1130" s="329"/>
      <c r="AN1130" s="329"/>
      <c r="AO1130" s="329"/>
      <c r="AP1130" s="329"/>
      <c r="AQ1130" s="329"/>
    </row>
    <row r="1131" spans="5:43" ht="12.75" customHeight="1" x14ac:dyDescent="0.2">
      <c r="E1131" s="72"/>
      <c r="F1131" s="331" t="s">
        <v>326</v>
      </c>
      <c r="G1131" s="331"/>
      <c r="H1131" s="331"/>
      <c r="I1131" s="331"/>
      <c r="J1131" s="331"/>
      <c r="K1131" s="331"/>
      <c r="L1131" s="331"/>
      <c r="M1131" s="331"/>
      <c r="N1131" s="331"/>
      <c r="O1131" s="331"/>
      <c r="P1131" s="331"/>
      <c r="Q1131" s="331"/>
      <c r="R1131" s="331"/>
      <c r="S1131" s="331"/>
      <c r="T1131" s="331"/>
      <c r="U1131" s="331"/>
      <c r="V1131" s="331"/>
      <c r="W1131" s="331"/>
      <c r="X1131" s="331"/>
      <c r="Y1131" s="331"/>
      <c r="Z1131" s="331"/>
      <c r="AA1131" s="331"/>
      <c r="AB1131" s="331"/>
      <c r="AC1131" s="331"/>
      <c r="AD1131" s="331"/>
      <c r="AE1131" s="331"/>
      <c r="AF1131" s="331"/>
      <c r="AG1131" s="331"/>
      <c r="AH1131" s="331"/>
      <c r="AI1131" s="72"/>
      <c r="AJ1131" s="330"/>
      <c r="AK1131" s="330"/>
      <c r="AL1131" s="330"/>
      <c r="AM1131" s="330"/>
      <c r="AN1131" s="330"/>
      <c r="AO1131" s="330"/>
      <c r="AP1131" s="330"/>
      <c r="AQ1131" s="330"/>
    </row>
    <row r="1132" spans="5:43" ht="12.75" customHeight="1" x14ac:dyDescent="0.2">
      <c r="E1132" s="72"/>
      <c r="F1132" s="319" t="s">
        <v>327</v>
      </c>
      <c r="G1132" s="319"/>
      <c r="H1132" s="319"/>
      <c r="I1132" s="319"/>
      <c r="J1132" s="319"/>
      <c r="K1132" s="319"/>
      <c r="L1132" s="319"/>
      <c r="M1132" s="319"/>
      <c r="N1132" s="319"/>
      <c r="O1132" s="319"/>
      <c r="P1132" s="319"/>
      <c r="Q1132" s="319"/>
      <c r="R1132" s="319"/>
      <c r="S1132" s="319"/>
      <c r="T1132" s="319"/>
      <c r="U1132" s="319"/>
      <c r="V1132" s="319"/>
      <c r="W1132" s="319"/>
      <c r="X1132" s="319"/>
      <c r="Y1132" s="319"/>
      <c r="Z1132" s="319"/>
      <c r="AA1132" s="319"/>
      <c r="AB1132" s="319"/>
      <c r="AC1132" s="319"/>
      <c r="AD1132" s="319"/>
      <c r="AE1132" s="319"/>
      <c r="AF1132" s="319"/>
      <c r="AG1132" s="319"/>
      <c r="AH1132" s="319"/>
      <c r="AI1132" s="72"/>
      <c r="AJ1132" s="324"/>
      <c r="AK1132" s="324"/>
      <c r="AL1132" s="324"/>
      <c r="AM1132" s="324"/>
      <c r="AN1132" s="324"/>
      <c r="AO1132" s="324"/>
      <c r="AP1132" s="324"/>
      <c r="AQ1132" s="324"/>
    </row>
    <row r="1133" spans="5:43" ht="12.75" customHeight="1" x14ac:dyDescent="0.2">
      <c r="E1133" s="72"/>
      <c r="F1133" s="320"/>
      <c r="G1133" s="320"/>
      <c r="H1133" s="320"/>
      <c r="I1133" s="320"/>
      <c r="J1133" s="320"/>
      <c r="K1133" s="320"/>
      <c r="L1133" s="320"/>
      <c r="M1133" s="320"/>
      <c r="N1133" s="320"/>
      <c r="O1133" s="320"/>
      <c r="P1133" s="320"/>
      <c r="Q1133" s="320"/>
      <c r="R1133" s="320"/>
      <c r="S1133" s="320"/>
      <c r="T1133" s="320"/>
      <c r="U1133" s="320"/>
      <c r="V1133" s="320"/>
      <c r="W1133" s="320"/>
      <c r="X1133" s="320"/>
      <c r="Y1133" s="320"/>
      <c r="Z1133" s="320"/>
      <c r="AA1133" s="320"/>
      <c r="AB1133" s="320"/>
      <c r="AC1133" s="320"/>
      <c r="AD1133" s="320"/>
      <c r="AE1133" s="320"/>
      <c r="AF1133" s="320"/>
      <c r="AG1133" s="320"/>
      <c r="AH1133" s="320"/>
      <c r="AI1133" s="72"/>
      <c r="AJ1133" s="322" t="s">
        <v>328</v>
      </c>
      <c r="AK1133" s="322"/>
      <c r="AL1133" s="322"/>
      <c r="AM1133" s="322"/>
      <c r="AN1133" s="322"/>
      <c r="AO1133" s="322"/>
      <c r="AP1133" s="322"/>
      <c r="AQ1133" s="322"/>
    </row>
    <row r="1134" spans="5:43" ht="12.75" customHeight="1" x14ac:dyDescent="0.2">
      <c r="E1134" s="72"/>
      <c r="F1134" s="199" t="s">
        <v>329</v>
      </c>
      <c r="G1134" s="199"/>
      <c r="H1134" s="199"/>
      <c r="I1134" s="199"/>
      <c r="J1134" s="199"/>
      <c r="K1134" s="199"/>
      <c r="L1134" s="199"/>
      <c r="M1134" s="199"/>
      <c r="N1134" s="199"/>
      <c r="O1134" s="199"/>
      <c r="P1134" s="199"/>
      <c r="Q1134" s="199"/>
      <c r="R1134" s="199"/>
      <c r="S1134" s="199"/>
      <c r="T1134" s="199"/>
      <c r="U1134" s="199"/>
      <c r="V1134" s="199"/>
      <c r="W1134" s="199"/>
      <c r="X1134" s="199"/>
      <c r="Y1134" s="199"/>
      <c r="Z1134" s="199"/>
      <c r="AA1134" s="199"/>
      <c r="AB1134" s="199"/>
      <c r="AC1134" s="199"/>
      <c r="AD1134" s="199"/>
      <c r="AE1134" s="199"/>
      <c r="AF1134" s="199"/>
      <c r="AG1134" s="199"/>
      <c r="AH1134" s="199"/>
      <c r="AI1134" s="72"/>
      <c r="AJ1134" s="322" t="s">
        <v>330</v>
      </c>
      <c r="AK1134" s="322"/>
      <c r="AL1134" s="322"/>
      <c r="AM1134" s="322"/>
      <c r="AN1134" s="322"/>
      <c r="AO1134" s="322"/>
      <c r="AP1134" s="322"/>
      <c r="AQ1134" s="322"/>
    </row>
    <row r="1135" spans="5:43" ht="12.75" customHeight="1" x14ac:dyDescent="0.2">
      <c r="E1135" s="72"/>
      <c r="F1135" s="199"/>
      <c r="G1135" s="199"/>
      <c r="H1135" s="199"/>
      <c r="I1135" s="199"/>
      <c r="J1135" s="199"/>
      <c r="K1135" s="199"/>
      <c r="L1135" s="199"/>
      <c r="M1135" s="199"/>
      <c r="N1135" s="199"/>
      <c r="O1135" s="199"/>
      <c r="P1135" s="199"/>
      <c r="Q1135" s="199"/>
      <c r="R1135" s="199"/>
      <c r="S1135" s="199"/>
      <c r="T1135" s="199"/>
      <c r="U1135" s="199"/>
      <c r="V1135" s="199"/>
      <c r="W1135" s="199"/>
      <c r="X1135" s="199"/>
      <c r="Y1135" s="199"/>
      <c r="Z1135" s="199"/>
      <c r="AA1135" s="199"/>
      <c r="AB1135" s="199"/>
      <c r="AC1135" s="199"/>
      <c r="AD1135" s="199"/>
      <c r="AE1135" s="199"/>
      <c r="AF1135" s="199"/>
      <c r="AG1135" s="199"/>
      <c r="AH1135" s="199"/>
      <c r="AI1135" s="72"/>
      <c r="AJ1135" s="322"/>
      <c r="AK1135" s="322"/>
      <c r="AL1135" s="322"/>
      <c r="AM1135" s="322"/>
      <c r="AN1135" s="322"/>
      <c r="AO1135" s="322"/>
      <c r="AP1135" s="322"/>
      <c r="AQ1135" s="322"/>
    </row>
    <row r="1136" spans="5:43" ht="12.75" customHeight="1" x14ac:dyDescent="0.2">
      <c r="E1136" s="72"/>
      <c r="F1136" s="193" t="s">
        <v>331</v>
      </c>
      <c r="G1136" s="193"/>
      <c r="H1136" s="193"/>
      <c r="I1136" s="193"/>
      <c r="J1136" s="193"/>
      <c r="K1136" s="193"/>
      <c r="L1136" s="193"/>
      <c r="M1136" s="193"/>
      <c r="N1136" s="193"/>
      <c r="O1136" s="193"/>
      <c r="P1136" s="193"/>
      <c r="Q1136" s="193"/>
      <c r="R1136" s="193"/>
      <c r="S1136" s="193"/>
      <c r="T1136" s="193"/>
      <c r="U1136" s="193"/>
      <c r="V1136" s="193"/>
      <c r="W1136" s="193"/>
      <c r="X1136" s="193"/>
      <c r="Y1136" s="193"/>
      <c r="Z1136" s="193"/>
      <c r="AA1136" s="193"/>
      <c r="AB1136" s="193"/>
      <c r="AC1136" s="193"/>
      <c r="AD1136" s="193"/>
      <c r="AE1136" s="193"/>
      <c r="AF1136" s="193"/>
      <c r="AG1136" s="193"/>
      <c r="AH1136" s="193"/>
      <c r="AI1136" s="72"/>
      <c r="AJ1136" s="322" t="s">
        <v>332</v>
      </c>
      <c r="AK1136" s="322"/>
      <c r="AL1136" s="322"/>
      <c r="AM1136" s="322"/>
      <c r="AN1136" s="322"/>
      <c r="AO1136" s="322"/>
      <c r="AP1136" s="322"/>
      <c r="AQ1136" s="322"/>
    </row>
    <row r="1137" spans="5:43" ht="12.75" customHeight="1" x14ac:dyDescent="0.2">
      <c r="E1137" s="72"/>
      <c r="F1137" s="193" t="s">
        <v>333</v>
      </c>
      <c r="G1137" s="193"/>
      <c r="H1137" s="193"/>
      <c r="I1137" s="193"/>
      <c r="J1137" s="193"/>
      <c r="K1137" s="193"/>
      <c r="L1137" s="193"/>
      <c r="M1137" s="193"/>
      <c r="N1137" s="193"/>
      <c r="O1137" s="193"/>
      <c r="P1137" s="193"/>
      <c r="Q1137" s="193"/>
      <c r="R1137" s="193"/>
      <c r="S1137" s="193"/>
      <c r="T1137" s="193"/>
      <c r="U1137" s="193"/>
      <c r="V1137" s="193"/>
      <c r="W1137" s="193"/>
      <c r="X1137" s="193"/>
      <c r="Y1137" s="193"/>
      <c r="Z1137" s="193"/>
      <c r="AA1137" s="193"/>
      <c r="AB1137" s="193"/>
      <c r="AC1137" s="193"/>
      <c r="AD1137" s="193"/>
      <c r="AE1137" s="193"/>
      <c r="AF1137" s="193"/>
      <c r="AG1137" s="193"/>
      <c r="AH1137" s="193"/>
      <c r="AI1137" s="72"/>
      <c r="AJ1137" s="322" t="s">
        <v>330</v>
      </c>
      <c r="AK1137" s="322"/>
      <c r="AL1137" s="322"/>
      <c r="AM1137" s="322"/>
      <c r="AN1137" s="322"/>
      <c r="AO1137" s="322"/>
      <c r="AP1137" s="322"/>
      <c r="AQ1137" s="322"/>
    </row>
    <row r="1138" spans="5:43" ht="12.75" customHeight="1" x14ac:dyDescent="0.2">
      <c r="E1138" s="72"/>
      <c r="F1138" s="199" t="s">
        <v>334</v>
      </c>
      <c r="G1138" s="199"/>
      <c r="H1138" s="199"/>
      <c r="I1138" s="199"/>
      <c r="J1138" s="199"/>
      <c r="K1138" s="199"/>
      <c r="L1138" s="199"/>
      <c r="M1138" s="199"/>
      <c r="N1138" s="199"/>
      <c r="O1138" s="199"/>
      <c r="P1138" s="199"/>
      <c r="Q1138" s="199"/>
      <c r="R1138" s="199"/>
      <c r="S1138" s="199"/>
      <c r="T1138" s="199"/>
      <c r="U1138" s="199"/>
      <c r="V1138" s="199"/>
      <c r="W1138" s="199"/>
      <c r="X1138" s="199"/>
      <c r="Y1138" s="199"/>
      <c r="Z1138" s="199"/>
      <c r="AA1138" s="199"/>
      <c r="AB1138" s="199"/>
      <c r="AC1138" s="199"/>
      <c r="AD1138" s="199"/>
      <c r="AE1138" s="199"/>
      <c r="AF1138" s="199"/>
      <c r="AG1138" s="199"/>
      <c r="AH1138" s="199"/>
      <c r="AI1138" s="72"/>
      <c r="AJ1138" s="322"/>
      <c r="AK1138" s="322"/>
      <c r="AL1138" s="322"/>
      <c r="AM1138" s="322"/>
      <c r="AN1138" s="322"/>
      <c r="AO1138" s="322"/>
      <c r="AP1138" s="322"/>
      <c r="AQ1138" s="322"/>
    </row>
    <row r="1139" spans="5:43" ht="12.75" customHeight="1" x14ac:dyDescent="0.2">
      <c r="E1139" s="72"/>
      <c r="F1139" s="199"/>
      <c r="G1139" s="199"/>
      <c r="H1139" s="199"/>
      <c r="I1139" s="199"/>
      <c r="J1139" s="199"/>
      <c r="K1139" s="199"/>
      <c r="L1139" s="199"/>
      <c r="M1139" s="199"/>
      <c r="N1139" s="199"/>
      <c r="O1139" s="199"/>
      <c r="P1139" s="199"/>
      <c r="Q1139" s="199"/>
      <c r="R1139" s="199"/>
      <c r="S1139" s="199"/>
      <c r="T1139" s="199"/>
      <c r="U1139" s="199"/>
      <c r="V1139" s="199"/>
      <c r="W1139" s="199"/>
      <c r="X1139" s="199"/>
      <c r="Y1139" s="199"/>
      <c r="Z1139" s="199"/>
      <c r="AA1139" s="199"/>
      <c r="AB1139" s="199"/>
      <c r="AC1139" s="199"/>
      <c r="AD1139" s="199"/>
      <c r="AE1139" s="199"/>
      <c r="AF1139" s="199"/>
      <c r="AG1139" s="199"/>
      <c r="AH1139" s="199"/>
      <c r="AI1139" s="72"/>
      <c r="AJ1139" s="322"/>
      <c r="AK1139" s="322"/>
      <c r="AL1139" s="322"/>
      <c r="AM1139" s="322"/>
      <c r="AN1139" s="322"/>
      <c r="AO1139" s="322"/>
      <c r="AP1139" s="322"/>
      <c r="AQ1139" s="322"/>
    </row>
    <row r="1140" spans="5:43" ht="12.75" customHeight="1" x14ac:dyDescent="0.2">
      <c r="E1140" s="72"/>
      <c r="F1140" s="199" t="s">
        <v>335</v>
      </c>
      <c r="G1140" s="199"/>
      <c r="H1140" s="199"/>
      <c r="I1140" s="199"/>
      <c r="J1140" s="199"/>
      <c r="K1140" s="199"/>
      <c r="L1140" s="199"/>
      <c r="M1140" s="199"/>
      <c r="N1140" s="199"/>
      <c r="O1140" s="199"/>
      <c r="P1140" s="199"/>
      <c r="Q1140" s="199"/>
      <c r="R1140" s="199"/>
      <c r="S1140" s="199"/>
      <c r="T1140" s="199"/>
      <c r="U1140" s="199"/>
      <c r="V1140" s="199"/>
      <c r="W1140" s="199"/>
      <c r="X1140" s="199"/>
      <c r="Y1140" s="199"/>
      <c r="Z1140" s="199"/>
      <c r="AA1140" s="199"/>
      <c r="AB1140" s="199"/>
      <c r="AC1140" s="199"/>
      <c r="AD1140" s="199"/>
      <c r="AE1140" s="199"/>
      <c r="AF1140" s="199"/>
      <c r="AG1140" s="199"/>
      <c r="AH1140" s="199"/>
      <c r="AI1140" s="72"/>
      <c r="AJ1140" s="322"/>
      <c r="AK1140" s="322"/>
      <c r="AL1140" s="322"/>
      <c r="AM1140" s="322"/>
      <c r="AN1140" s="322"/>
      <c r="AO1140" s="322"/>
      <c r="AP1140" s="322"/>
      <c r="AQ1140" s="322"/>
    </row>
    <row r="1141" spans="5:43" ht="12.75" customHeight="1" x14ac:dyDescent="0.2">
      <c r="E1141" s="72"/>
      <c r="F1141" s="199"/>
      <c r="G1141" s="199"/>
      <c r="H1141" s="199"/>
      <c r="I1141" s="199"/>
      <c r="J1141" s="199"/>
      <c r="K1141" s="199"/>
      <c r="L1141" s="199"/>
      <c r="M1141" s="199"/>
      <c r="N1141" s="199"/>
      <c r="O1141" s="199"/>
      <c r="P1141" s="199"/>
      <c r="Q1141" s="199"/>
      <c r="R1141" s="199"/>
      <c r="S1141" s="199"/>
      <c r="T1141" s="199"/>
      <c r="U1141" s="199"/>
      <c r="V1141" s="199"/>
      <c r="W1141" s="199"/>
      <c r="X1141" s="199"/>
      <c r="Y1141" s="199"/>
      <c r="Z1141" s="199"/>
      <c r="AA1141" s="199"/>
      <c r="AB1141" s="199"/>
      <c r="AC1141" s="199"/>
      <c r="AD1141" s="199"/>
      <c r="AE1141" s="199"/>
      <c r="AF1141" s="199"/>
      <c r="AG1141" s="199"/>
      <c r="AH1141" s="199"/>
      <c r="AI1141" s="72"/>
      <c r="AJ1141" s="322" t="s">
        <v>330</v>
      </c>
      <c r="AK1141" s="322"/>
      <c r="AL1141" s="322"/>
      <c r="AM1141" s="322"/>
      <c r="AN1141" s="322"/>
      <c r="AO1141" s="322"/>
      <c r="AP1141" s="322"/>
      <c r="AQ1141" s="322"/>
    </row>
    <row r="1142" spans="5:43" ht="12.75" customHeight="1" x14ac:dyDescent="0.2">
      <c r="E1142" s="72"/>
      <c r="F1142" s="193" t="s">
        <v>336</v>
      </c>
      <c r="G1142" s="193"/>
      <c r="H1142" s="193"/>
      <c r="I1142" s="193"/>
      <c r="J1142" s="193"/>
      <c r="K1142" s="193"/>
      <c r="L1142" s="193"/>
      <c r="M1142" s="193"/>
      <c r="N1142" s="193"/>
      <c r="O1142" s="193"/>
      <c r="P1142" s="193"/>
      <c r="Q1142" s="193"/>
      <c r="R1142" s="193"/>
      <c r="S1142" s="193"/>
      <c r="T1142" s="193"/>
      <c r="U1142" s="193"/>
      <c r="V1142" s="193"/>
      <c r="W1142" s="193"/>
      <c r="X1142" s="193"/>
      <c r="Y1142" s="193"/>
      <c r="Z1142" s="193"/>
      <c r="AA1142" s="193"/>
      <c r="AB1142" s="193"/>
      <c r="AC1142" s="193"/>
      <c r="AD1142" s="193"/>
      <c r="AE1142" s="193"/>
      <c r="AF1142" s="193"/>
      <c r="AG1142" s="193"/>
      <c r="AH1142" s="193"/>
      <c r="AI1142" s="72"/>
      <c r="AJ1142" s="322" t="s">
        <v>330</v>
      </c>
      <c r="AK1142" s="322"/>
      <c r="AL1142" s="322"/>
      <c r="AM1142" s="322"/>
      <c r="AN1142" s="322"/>
      <c r="AO1142" s="322"/>
      <c r="AP1142" s="322"/>
      <c r="AQ1142" s="322"/>
    </row>
    <row r="1143" spans="5:43" ht="12.75" customHeight="1" x14ac:dyDescent="0.2">
      <c r="E1143" s="72"/>
      <c r="F1143" s="72"/>
      <c r="G1143" s="72"/>
      <c r="H1143" s="72"/>
      <c r="I1143" s="72"/>
      <c r="J1143" s="72"/>
      <c r="K1143" s="72"/>
      <c r="L1143" s="72"/>
      <c r="M1143" s="72"/>
      <c r="N1143" s="72"/>
      <c r="O1143" s="72"/>
      <c r="P1143" s="72"/>
      <c r="Q1143" s="72"/>
      <c r="R1143" s="72"/>
      <c r="S1143" s="72"/>
      <c r="T1143" s="72"/>
      <c r="U1143" s="72"/>
      <c r="V1143" s="72"/>
      <c r="W1143" s="72"/>
      <c r="X1143" s="72"/>
      <c r="Y1143" s="72"/>
      <c r="Z1143" s="72"/>
      <c r="AA1143" s="72"/>
      <c r="AB1143" s="72"/>
      <c r="AC1143" s="72"/>
      <c r="AD1143" s="72"/>
      <c r="AE1143" s="72"/>
      <c r="AF1143" s="72"/>
      <c r="AG1143" s="72"/>
      <c r="AH1143" s="72"/>
      <c r="AI1143" s="72"/>
      <c r="AJ1143" s="80"/>
      <c r="AK1143" s="80"/>
      <c r="AL1143" s="80"/>
      <c r="AM1143" s="80"/>
      <c r="AN1143" s="80"/>
      <c r="AO1143" s="80"/>
      <c r="AP1143" s="80"/>
      <c r="AQ1143" s="80"/>
    </row>
    <row r="1144" spans="5:43" x14ac:dyDescent="0.2">
      <c r="E1144" s="72"/>
      <c r="F1144" s="75"/>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2"/>
      <c r="AJ1144" s="72"/>
      <c r="AK1144" s="72"/>
      <c r="AL1144" s="72"/>
      <c r="AM1144" s="72"/>
      <c r="AN1144" s="72"/>
      <c r="AO1144" s="72"/>
      <c r="AP1144" s="72"/>
      <c r="AQ1144" s="72"/>
    </row>
    <row r="1145" spans="5:43" ht="12.75" customHeight="1" x14ac:dyDescent="0.2">
      <c r="E1145" s="72"/>
      <c r="F1145" s="193" t="s">
        <v>337</v>
      </c>
      <c r="G1145" s="193"/>
      <c r="H1145" s="193"/>
      <c r="I1145" s="193"/>
      <c r="J1145" s="193"/>
      <c r="K1145" s="193"/>
      <c r="L1145" s="193"/>
      <c r="M1145" s="193"/>
      <c r="N1145" s="193"/>
      <c r="O1145" s="193"/>
      <c r="P1145" s="193"/>
      <c r="Q1145" s="193"/>
      <c r="R1145" s="193"/>
      <c r="S1145" s="193"/>
      <c r="T1145" s="193"/>
      <c r="U1145" s="193"/>
      <c r="V1145" s="193"/>
      <c r="W1145" s="193"/>
      <c r="X1145" s="193"/>
      <c r="Y1145" s="193"/>
      <c r="Z1145" s="193"/>
      <c r="AA1145" s="193"/>
      <c r="AB1145" s="193"/>
      <c r="AC1145" s="193"/>
      <c r="AD1145" s="193"/>
      <c r="AE1145" s="193"/>
      <c r="AF1145" s="193"/>
      <c r="AG1145" s="193"/>
      <c r="AH1145" s="193"/>
      <c r="AI1145" s="193"/>
      <c r="AJ1145" s="193"/>
      <c r="AK1145" s="193"/>
      <c r="AL1145" s="193"/>
      <c r="AM1145" s="193"/>
      <c r="AN1145" s="193"/>
      <c r="AO1145" s="193"/>
      <c r="AP1145" s="193"/>
      <c r="AQ1145" s="193"/>
    </row>
    <row r="1146" spans="5:43" x14ac:dyDescent="0.2">
      <c r="E1146" s="72"/>
      <c r="F1146" s="193"/>
      <c r="G1146" s="193"/>
      <c r="H1146" s="193"/>
      <c r="I1146" s="193"/>
      <c r="J1146" s="193"/>
      <c r="K1146" s="193"/>
      <c r="L1146" s="193"/>
      <c r="M1146" s="193"/>
      <c r="N1146" s="193"/>
      <c r="O1146" s="193"/>
      <c r="P1146" s="193"/>
      <c r="Q1146" s="193"/>
      <c r="R1146" s="193"/>
      <c r="S1146" s="193"/>
      <c r="T1146" s="193"/>
      <c r="U1146" s="193"/>
      <c r="V1146" s="193"/>
      <c r="W1146" s="193"/>
      <c r="X1146" s="193"/>
      <c r="Y1146" s="193"/>
      <c r="Z1146" s="193"/>
      <c r="AA1146" s="193"/>
      <c r="AB1146" s="193"/>
      <c r="AC1146" s="193"/>
      <c r="AD1146" s="193"/>
      <c r="AE1146" s="193"/>
      <c r="AF1146" s="193"/>
      <c r="AG1146" s="193"/>
      <c r="AH1146" s="193"/>
      <c r="AI1146" s="193"/>
      <c r="AJ1146" s="193"/>
      <c r="AK1146" s="193"/>
      <c r="AL1146" s="193"/>
      <c r="AM1146" s="193"/>
      <c r="AN1146" s="193"/>
      <c r="AO1146" s="193"/>
      <c r="AP1146" s="193"/>
      <c r="AQ1146" s="193"/>
    </row>
    <row r="1147" spans="5:43" x14ac:dyDescent="0.2">
      <c r="E1147" s="72"/>
      <c r="F1147" s="193"/>
      <c r="G1147" s="193"/>
      <c r="H1147" s="193"/>
      <c r="I1147" s="193"/>
      <c r="J1147" s="193"/>
      <c r="K1147" s="193"/>
      <c r="L1147" s="193"/>
      <c r="M1147" s="193"/>
      <c r="N1147" s="193"/>
      <c r="O1147" s="193"/>
      <c r="P1147" s="193"/>
      <c r="Q1147" s="193"/>
      <c r="R1147" s="193"/>
      <c r="S1147" s="193"/>
      <c r="T1147" s="193"/>
      <c r="U1147" s="193"/>
      <c r="V1147" s="193"/>
      <c r="W1147" s="193"/>
      <c r="X1147" s="193"/>
      <c r="Y1147" s="193"/>
      <c r="Z1147" s="193"/>
      <c r="AA1147" s="193"/>
      <c r="AB1147" s="193"/>
      <c r="AC1147" s="193"/>
      <c r="AD1147" s="193"/>
      <c r="AE1147" s="193"/>
      <c r="AF1147" s="193"/>
      <c r="AG1147" s="193"/>
      <c r="AH1147" s="193"/>
      <c r="AI1147" s="193"/>
      <c r="AJ1147" s="193"/>
      <c r="AK1147" s="193"/>
      <c r="AL1147" s="193"/>
      <c r="AM1147" s="193"/>
      <c r="AN1147" s="193"/>
      <c r="AO1147" s="193"/>
      <c r="AP1147" s="193"/>
      <c r="AQ1147" s="193"/>
    </row>
    <row r="1148" spans="5:43" x14ac:dyDescent="0.2">
      <c r="E1148" s="72"/>
      <c r="F1148" s="193"/>
      <c r="G1148" s="193"/>
      <c r="H1148" s="193"/>
      <c r="I1148" s="193"/>
      <c r="J1148" s="193"/>
      <c r="K1148" s="193"/>
      <c r="L1148" s="193"/>
      <c r="M1148" s="193"/>
      <c r="N1148" s="193"/>
      <c r="O1148" s="193"/>
      <c r="P1148" s="193"/>
      <c r="Q1148" s="193"/>
      <c r="R1148" s="193"/>
      <c r="S1148" s="193"/>
      <c r="T1148" s="193"/>
      <c r="U1148" s="193"/>
      <c r="V1148" s="193"/>
      <c r="W1148" s="193"/>
      <c r="X1148" s="193"/>
      <c r="Y1148" s="193"/>
      <c r="Z1148" s="193"/>
      <c r="AA1148" s="193"/>
      <c r="AB1148" s="193"/>
      <c r="AC1148" s="193"/>
      <c r="AD1148" s="193"/>
      <c r="AE1148" s="193"/>
      <c r="AF1148" s="193"/>
      <c r="AG1148" s="193"/>
      <c r="AH1148" s="193"/>
      <c r="AI1148" s="193"/>
      <c r="AJ1148" s="193"/>
      <c r="AK1148" s="193"/>
      <c r="AL1148" s="193"/>
      <c r="AM1148" s="193"/>
      <c r="AN1148" s="193"/>
      <c r="AO1148" s="193"/>
      <c r="AP1148" s="193"/>
      <c r="AQ1148" s="193"/>
    </row>
    <row r="1149" spans="5:43" x14ac:dyDescent="0.2">
      <c r="E1149" s="81"/>
      <c r="F1149" s="325"/>
      <c r="G1149" s="325"/>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5"/>
    </row>
    <row r="1150" spans="5:43" x14ac:dyDescent="0.2">
      <c r="E1150" s="72"/>
      <c r="F1150" s="325"/>
      <c r="G1150" s="325"/>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5"/>
    </row>
    <row r="1151" spans="5:43" x14ac:dyDescent="0.2">
      <c r="E1151" s="72"/>
      <c r="F1151" s="325"/>
      <c r="G1151" s="325"/>
      <c r="H1151" s="325"/>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5"/>
    </row>
    <row r="1152" spans="5:43" x14ac:dyDescent="0.2">
      <c r="E1152" s="72"/>
      <c r="F1152" s="325"/>
      <c r="G1152" s="325"/>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5"/>
    </row>
    <row r="1153" spans="5:43" x14ac:dyDescent="0.2">
      <c r="E1153" s="72"/>
      <c r="F1153" s="325"/>
      <c r="G1153" s="325"/>
      <c r="H1153" s="325"/>
      <c r="I1153" s="325"/>
      <c r="J1153" s="325"/>
      <c r="K1153" s="325"/>
      <c r="L1153" s="325"/>
      <c r="M1153" s="325"/>
      <c r="N1153" s="325"/>
      <c r="O1153" s="325"/>
      <c r="P1153" s="325"/>
      <c r="Q1153" s="325"/>
      <c r="R1153" s="325"/>
      <c r="S1153" s="325"/>
      <c r="T1153" s="325"/>
      <c r="U1153" s="325"/>
      <c r="V1153" s="325"/>
      <c r="W1153" s="325"/>
      <c r="X1153" s="325"/>
      <c r="Y1153" s="325"/>
      <c r="Z1153" s="325"/>
      <c r="AA1153" s="325"/>
      <c r="AB1153" s="325"/>
      <c r="AC1153" s="325"/>
      <c r="AD1153" s="325"/>
      <c r="AE1153" s="325"/>
      <c r="AF1153" s="325"/>
      <c r="AG1153" s="325"/>
      <c r="AH1153" s="325"/>
      <c r="AI1153" s="325"/>
      <c r="AJ1153" s="325"/>
      <c r="AK1153" s="325"/>
      <c r="AL1153" s="325"/>
      <c r="AM1153" s="325"/>
      <c r="AN1153" s="325"/>
      <c r="AO1153" s="325"/>
      <c r="AP1153" s="325"/>
      <c r="AQ1153" s="325"/>
    </row>
    <row r="1154" spans="5:43" x14ac:dyDescent="0.2">
      <c r="E1154" s="72"/>
      <c r="F1154" s="72"/>
      <c r="G1154" s="72"/>
      <c r="H1154" s="72"/>
      <c r="I1154" s="72"/>
      <c r="J1154" s="72"/>
      <c r="K1154" s="72"/>
      <c r="L1154" s="72"/>
      <c r="M1154" s="72"/>
      <c r="N1154" s="72"/>
      <c r="O1154" s="72"/>
      <c r="P1154" s="72"/>
      <c r="Q1154" s="72"/>
      <c r="R1154" s="72"/>
      <c r="S1154" s="72"/>
      <c r="T1154" s="72"/>
      <c r="U1154" s="72"/>
      <c r="V1154" s="72"/>
      <c r="W1154" s="72"/>
      <c r="X1154" s="72"/>
      <c r="Y1154" s="72"/>
      <c r="Z1154" s="72"/>
      <c r="AA1154" s="72"/>
      <c r="AB1154" s="72"/>
      <c r="AC1154" s="72"/>
      <c r="AD1154" s="72"/>
      <c r="AE1154" s="72"/>
      <c r="AF1154" s="72"/>
      <c r="AG1154" s="72"/>
      <c r="AH1154" s="72"/>
      <c r="AI1154" s="72"/>
      <c r="AJ1154" s="72"/>
      <c r="AK1154" s="72"/>
      <c r="AL1154" s="72"/>
      <c r="AM1154" s="72"/>
      <c r="AN1154" s="72"/>
      <c r="AO1154" s="72"/>
      <c r="AP1154" s="72"/>
      <c r="AQ1154" s="72"/>
    </row>
    <row r="1155" spans="5:43" x14ac:dyDescent="0.2">
      <c r="E1155" s="72"/>
      <c r="F1155" s="72"/>
      <c r="G1155" s="72"/>
      <c r="H1155" s="72"/>
      <c r="I1155" s="72"/>
      <c r="J1155" s="72"/>
      <c r="K1155" s="72"/>
      <c r="L1155" s="72"/>
      <c r="M1155" s="72"/>
      <c r="N1155" s="72"/>
      <c r="O1155" s="72"/>
      <c r="P1155" s="72"/>
      <c r="Q1155" s="72"/>
      <c r="R1155" s="72"/>
      <c r="S1155" s="72"/>
      <c r="T1155" s="72"/>
      <c r="U1155" s="72"/>
      <c r="V1155" s="72"/>
      <c r="W1155" s="72"/>
      <c r="X1155" s="72"/>
      <c r="Y1155" s="72"/>
      <c r="Z1155" s="72"/>
      <c r="AA1155" s="72"/>
      <c r="AB1155" s="72"/>
      <c r="AC1155" s="72"/>
      <c r="AD1155" s="72"/>
      <c r="AE1155" s="72"/>
      <c r="AF1155" s="72"/>
      <c r="AG1155" s="72"/>
      <c r="AH1155" s="72"/>
      <c r="AI1155" s="72"/>
      <c r="AJ1155" s="72"/>
      <c r="AK1155" s="72"/>
      <c r="AL1155" s="72"/>
      <c r="AM1155" s="72"/>
      <c r="AN1155" s="72"/>
      <c r="AO1155" s="72"/>
      <c r="AP1155" s="72"/>
      <c r="AQ1155" s="72"/>
    </row>
    <row r="1156" spans="5:43" x14ac:dyDescent="0.2">
      <c r="E1156" s="72"/>
      <c r="F1156" s="72"/>
      <c r="G1156" s="72"/>
      <c r="H1156" s="72"/>
      <c r="I1156" s="72"/>
      <c r="J1156" s="72"/>
      <c r="K1156" s="72"/>
      <c r="L1156" s="72"/>
      <c r="M1156" s="72"/>
      <c r="N1156" s="72"/>
      <c r="O1156" s="72"/>
      <c r="P1156" s="72"/>
      <c r="Q1156" s="72"/>
      <c r="R1156" s="72"/>
      <c r="S1156" s="72"/>
      <c r="T1156" s="72"/>
      <c r="U1156" s="72"/>
      <c r="V1156" s="72"/>
      <c r="W1156" s="72"/>
      <c r="X1156" s="72"/>
      <c r="Y1156" s="72"/>
      <c r="Z1156" s="72"/>
      <c r="AA1156" s="72"/>
      <c r="AB1156" s="72"/>
      <c r="AC1156" s="72"/>
      <c r="AD1156" s="72"/>
      <c r="AE1156" s="72"/>
      <c r="AF1156" s="72"/>
      <c r="AG1156" s="72"/>
      <c r="AH1156" s="72"/>
      <c r="AI1156" s="72"/>
      <c r="AJ1156" s="72"/>
      <c r="AK1156" s="72"/>
      <c r="AL1156" s="72"/>
      <c r="AM1156" s="72"/>
      <c r="AN1156" s="72"/>
      <c r="AO1156" s="72"/>
      <c r="AP1156" s="72"/>
      <c r="AQ1156" s="72"/>
    </row>
    <row r="1157" spans="5:43" x14ac:dyDescent="0.2">
      <c r="E1157" s="72"/>
      <c r="F1157" s="72"/>
      <c r="G1157" s="72"/>
      <c r="H1157" s="72"/>
      <c r="I1157" s="72"/>
      <c r="J1157" s="72"/>
      <c r="K1157" s="72"/>
      <c r="L1157" s="72"/>
      <c r="M1157" s="72"/>
      <c r="N1157" s="72"/>
      <c r="O1157" s="72"/>
      <c r="P1157" s="72"/>
      <c r="Q1157" s="72"/>
      <c r="R1157" s="72"/>
      <c r="S1157" s="72"/>
      <c r="T1157" s="72"/>
      <c r="U1157" s="72"/>
      <c r="V1157" s="72"/>
      <c r="W1157" s="72"/>
      <c r="X1157" s="72"/>
      <c r="Y1157" s="72"/>
      <c r="Z1157" s="72"/>
      <c r="AA1157" s="72"/>
      <c r="AB1157" s="72"/>
      <c r="AC1157" s="72"/>
      <c r="AD1157" s="72"/>
      <c r="AE1157" s="72"/>
      <c r="AF1157" s="72"/>
      <c r="AG1157" s="72"/>
      <c r="AH1157" s="72"/>
      <c r="AI1157" s="72"/>
      <c r="AJ1157" s="72"/>
      <c r="AK1157" s="72"/>
      <c r="AL1157" s="72"/>
      <c r="AM1157" s="72"/>
      <c r="AN1157" s="72"/>
      <c r="AO1157" s="72"/>
      <c r="AP1157" s="72"/>
      <c r="AQ1157" s="72"/>
    </row>
    <row r="1158" spans="5:43" x14ac:dyDescent="0.2">
      <c r="E1158" s="72"/>
      <c r="F1158" s="72"/>
      <c r="G1158" s="72"/>
      <c r="H1158" s="72"/>
      <c r="I1158" s="72"/>
      <c r="J1158" s="72"/>
      <c r="K1158" s="72"/>
      <c r="L1158" s="72"/>
      <c r="M1158" s="72"/>
      <c r="N1158" s="72"/>
      <c r="O1158" s="72"/>
      <c r="P1158" s="72"/>
      <c r="Q1158" s="72"/>
      <c r="R1158" s="72"/>
      <c r="S1158" s="72"/>
      <c r="T1158" s="72"/>
      <c r="U1158" s="72"/>
      <c r="V1158" s="72"/>
      <c r="W1158" s="72"/>
      <c r="X1158" s="72"/>
      <c r="Y1158" s="72"/>
      <c r="Z1158" s="72"/>
      <c r="AA1158" s="72"/>
      <c r="AB1158" s="72"/>
      <c r="AC1158" s="72"/>
      <c r="AD1158" s="72"/>
      <c r="AE1158" s="72"/>
      <c r="AF1158" s="72"/>
      <c r="AG1158" s="72"/>
      <c r="AH1158" s="72"/>
      <c r="AI1158" s="72"/>
      <c r="AJ1158" s="72"/>
      <c r="AK1158" s="72"/>
      <c r="AL1158" s="72"/>
      <c r="AM1158" s="72"/>
      <c r="AN1158" s="72"/>
      <c r="AO1158" s="72"/>
      <c r="AP1158" s="72"/>
      <c r="AQ1158" s="72"/>
    </row>
    <row r="1159" spans="5:43" x14ac:dyDescent="0.2">
      <c r="E1159" s="72"/>
      <c r="F1159" s="72"/>
      <c r="G1159" s="72"/>
      <c r="H1159" s="72"/>
      <c r="I1159" s="72"/>
      <c r="J1159" s="72"/>
      <c r="K1159" s="72"/>
      <c r="L1159" s="72"/>
      <c r="M1159" s="72"/>
      <c r="N1159" s="72"/>
      <c r="O1159" s="72"/>
      <c r="P1159" s="72"/>
      <c r="Q1159" s="72"/>
      <c r="R1159" s="72"/>
      <c r="S1159" s="72"/>
      <c r="T1159" s="72"/>
      <c r="U1159" s="72"/>
      <c r="V1159" s="72"/>
      <c r="W1159" s="72"/>
      <c r="X1159" s="72"/>
      <c r="Y1159" s="72"/>
      <c r="Z1159" s="72"/>
      <c r="AA1159" s="72"/>
      <c r="AB1159" s="72"/>
      <c r="AC1159" s="72"/>
      <c r="AD1159" s="72"/>
      <c r="AE1159" s="72"/>
      <c r="AF1159" s="72"/>
      <c r="AG1159" s="72"/>
      <c r="AH1159" s="72"/>
      <c r="AI1159" s="72"/>
      <c r="AJ1159" s="72"/>
      <c r="AK1159" s="72"/>
      <c r="AL1159" s="72"/>
      <c r="AM1159" s="72"/>
      <c r="AN1159" s="72"/>
      <c r="AO1159" s="72"/>
      <c r="AP1159" s="72"/>
      <c r="AQ1159" s="72"/>
    </row>
    <row r="1160" spans="5:43" x14ac:dyDescent="0.2">
      <c r="E1160" s="72"/>
      <c r="F1160" s="72"/>
      <c r="G1160" s="72"/>
      <c r="H1160" s="72"/>
      <c r="I1160" s="72"/>
      <c r="J1160" s="72"/>
      <c r="K1160" s="72"/>
      <c r="L1160" s="72"/>
      <c r="M1160" s="72"/>
      <c r="N1160" s="72"/>
      <c r="O1160" s="72"/>
      <c r="P1160" s="72"/>
      <c r="Q1160" s="72"/>
      <c r="R1160" s="72"/>
      <c r="S1160" s="72"/>
      <c r="T1160" s="72"/>
      <c r="U1160" s="72"/>
      <c r="V1160" s="72"/>
      <c r="W1160" s="72"/>
      <c r="X1160" s="72"/>
      <c r="Y1160" s="72"/>
      <c r="Z1160" s="72"/>
      <c r="AA1160" s="72"/>
      <c r="AB1160" s="72"/>
      <c r="AC1160" s="72"/>
      <c r="AD1160" s="72"/>
      <c r="AE1160" s="72"/>
      <c r="AF1160" s="72"/>
      <c r="AG1160" s="72"/>
      <c r="AH1160" s="72"/>
      <c r="AI1160" s="72"/>
      <c r="AJ1160" s="72"/>
      <c r="AK1160" s="72"/>
      <c r="AL1160" s="72"/>
      <c r="AM1160" s="72"/>
      <c r="AN1160" s="72"/>
      <c r="AO1160" s="72"/>
      <c r="AP1160" s="72"/>
      <c r="AQ1160" s="72"/>
    </row>
    <row r="1161" spans="5:43" x14ac:dyDescent="0.2">
      <c r="E1161" s="72"/>
      <c r="F1161" s="72"/>
      <c r="G1161" s="72"/>
      <c r="H1161" s="72"/>
      <c r="I1161" s="72"/>
      <c r="J1161" s="72"/>
      <c r="K1161" s="72"/>
      <c r="L1161" s="72"/>
      <c r="M1161" s="72"/>
      <c r="N1161" s="72"/>
      <c r="O1161" s="72"/>
      <c r="P1161" s="72"/>
      <c r="Q1161" s="72"/>
      <c r="R1161" s="72"/>
      <c r="S1161" s="72"/>
      <c r="T1161" s="72"/>
      <c r="U1161" s="72"/>
      <c r="V1161" s="72"/>
      <c r="W1161" s="72"/>
      <c r="X1161" s="72"/>
      <c r="Y1161" s="72"/>
      <c r="Z1161" s="72"/>
      <c r="AA1161" s="72"/>
      <c r="AB1161" s="72"/>
      <c r="AC1161" s="72"/>
      <c r="AD1161" s="72"/>
      <c r="AE1161" s="72"/>
      <c r="AF1161" s="72"/>
      <c r="AG1161" s="72"/>
      <c r="AH1161" s="72"/>
      <c r="AI1161" s="72"/>
      <c r="AJ1161" s="72"/>
      <c r="AK1161" s="72"/>
      <c r="AL1161" s="72"/>
      <c r="AM1161" s="72"/>
      <c r="AN1161" s="72"/>
      <c r="AO1161" s="72"/>
      <c r="AP1161" s="72"/>
      <c r="AQ1161" s="72"/>
    </row>
    <row r="1162" spans="5:43" x14ac:dyDescent="0.2">
      <c r="E1162" s="72"/>
      <c r="F1162" s="72"/>
      <c r="G1162" s="72"/>
      <c r="H1162" s="72"/>
      <c r="I1162" s="72"/>
      <c r="J1162" s="72"/>
      <c r="K1162" s="72"/>
      <c r="L1162" s="72"/>
      <c r="M1162" s="72"/>
      <c r="N1162" s="72"/>
      <c r="O1162" s="72"/>
      <c r="P1162" s="72"/>
      <c r="Q1162" s="72"/>
      <c r="R1162" s="72"/>
      <c r="S1162" s="72"/>
      <c r="T1162" s="72"/>
      <c r="U1162" s="72"/>
      <c r="V1162" s="72"/>
      <c r="W1162" s="72"/>
      <c r="X1162" s="72"/>
      <c r="Y1162" s="72"/>
      <c r="Z1162" s="72"/>
      <c r="AA1162" s="72"/>
      <c r="AB1162" s="72"/>
      <c r="AC1162" s="72"/>
      <c r="AD1162" s="72"/>
      <c r="AE1162" s="72"/>
      <c r="AF1162" s="72"/>
      <c r="AG1162" s="72"/>
      <c r="AH1162" s="72"/>
      <c r="AI1162" s="72"/>
      <c r="AJ1162" s="72"/>
      <c r="AK1162" s="72"/>
      <c r="AL1162" s="72"/>
      <c r="AM1162" s="72"/>
      <c r="AN1162" s="72"/>
      <c r="AO1162" s="72"/>
      <c r="AP1162" s="72"/>
      <c r="AQ1162" s="72"/>
    </row>
    <row r="1163" spans="5:43" x14ac:dyDescent="0.2">
      <c r="E1163" s="72"/>
      <c r="F1163" s="72"/>
      <c r="G1163" s="72"/>
      <c r="H1163" s="72"/>
      <c r="I1163" s="72"/>
      <c r="J1163" s="72"/>
      <c r="K1163" s="72"/>
      <c r="L1163" s="72"/>
      <c r="M1163" s="72"/>
      <c r="N1163" s="72"/>
      <c r="O1163" s="72"/>
      <c r="P1163" s="72"/>
      <c r="Q1163" s="72"/>
      <c r="R1163" s="72"/>
      <c r="S1163" s="72"/>
      <c r="T1163" s="72"/>
      <c r="U1163" s="72"/>
      <c r="V1163" s="72"/>
      <c r="W1163" s="72"/>
      <c r="X1163" s="72"/>
      <c r="Y1163" s="72"/>
      <c r="Z1163" s="72"/>
      <c r="AA1163" s="72"/>
      <c r="AB1163" s="72"/>
      <c r="AC1163" s="72"/>
      <c r="AD1163" s="72"/>
      <c r="AE1163" s="72"/>
      <c r="AF1163" s="72"/>
      <c r="AG1163" s="72"/>
      <c r="AH1163" s="72"/>
      <c r="AI1163" s="72"/>
      <c r="AJ1163" s="72"/>
      <c r="AK1163" s="72"/>
      <c r="AL1163" s="72"/>
      <c r="AM1163" s="72"/>
      <c r="AN1163" s="72"/>
      <c r="AO1163" s="72"/>
      <c r="AP1163" s="72"/>
      <c r="AQ1163" s="72"/>
    </row>
    <row r="1164" spans="5:43" x14ac:dyDescent="0.2">
      <c r="E1164" s="72"/>
      <c r="F1164" s="72"/>
      <c r="G1164" s="72"/>
      <c r="H1164" s="72"/>
      <c r="I1164" s="72"/>
      <c r="J1164" s="72"/>
      <c r="K1164" s="72"/>
      <c r="L1164" s="72"/>
      <c r="M1164" s="72"/>
      <c r="N1164" s="72"/>
      <c r="O1164" s="72"/>
      <c r="P1164" s="72"/>
      <c r="Q1164" s="72"/>
      <c r="R1164" s="72"/>
      <c r="S1164" s="72"/>
      <c r="T1164" s="72"/>
      <c r="U1164" s="72"/>
      <c r="V1164" s="72"/>
      <c r="W1164" s="72"/>
      <c r="X1164" s="72"/>
      <c r="Y1164" s="72"/>
      <c r="Z1164" s="72"/>
      <c r="AA1164" s="72"/>
      <c r="AB1164" s="72"/>
      <c r="AC1164" s="72"/>
      <c r="AD1164" s="72"/>
      <c r="AE1164" s="72"/>
      <c r="AF1164" s="72"/>
      <c r="AG1164" s="72"/>
      <c r="AH1164" s="72"/>
      <c r="AI1164" s="72"/>
      <c r="AJ1164" s="72"/>
      <c r="AK1164" s="72"/>
      <c r="AL1164" s="72"/>
      <c r="AM1164" s="72"/>
      <c r="AN1164" s="72"/>
      <c r="AO1164" s="72"/>
      <c r="AP1164" s="72"/>
      <c r="AQ1164" s="72"/>
    </row>
    <row r="1165" spans="5:43" x14ac:dyDescent="0.2">
      <c r="E1165" s="72"/>
      <c r="F1165" s="72"/>
      <c r="G1165" s="72"/>
      <c r="H1165" s="72"/>
      <c r="I1165" s="72"/>
      <c r="J1165" s="72"/>
      <c r="K1165" s="72"/>
      <c r="L1165" s="72"/>
      <c r="M1165" s="72"/>
      <c r="N1165" s="72"/>
      <c r="O1165" s="72"/>
      <c r="P1165" s="72"/>
      <c r="Q1165" s="72"/>
      <c r="R1165" s="72"/>
      <c r="S1165" s="72"/>
      <c r="T1165" s="72"/>
      <c r="U1165" s="72"/>
      <c r="V1165" s="72"/>
      <c r="W1165" s="72"/>
      <c r="X1165" s="72"/>
      <c r="Y1165" s="72"/>
      <c r="Z1165" s="72"/>
      <c r="AA1165" s="72"/>
      <c r="AB1165" s="72"/>
      <c r="AC1165" s="72"/>
      <c r="AD1165" s="72"/>
      <c r="AE1165" s="72"/>
      <c r="AF1165" s="72"/>
      <c r="AG1165" s="72"/>
      <c r="AH1165" s="72"/>
      <c r="AI1165" s="72"/>
      <c r="AJ1165" s="72"/>
      <c r="AK1165" s="72"/>
      <c r="AL1165" s="72"/>
      <c r="AM1165" s="72"/>
      <c r="AN1165" s="72"/>
      <c r="AO1165" s="72"/>
      <c r="AP1165" s="72"/>
      <c r="AQ1165" s="72"/>
    </row>
    <row r="1166" spans="5:43" x14ac:dyDescent="0.2">
      <c r="E1166" s="72"/>
      <c r="F1166" s="72"/>
      <c r="G1166" s="72"/>
      <c r="H1166" s="72"/>
      <c r="I1166" s="72"/>
      <c r="J1166" s="72"/>
      <c r="K1166" s="72"/>
      <c r="L1166" s="72"/>
      <c r="M1166" s="72"/>
      <c r="N1166" s="72"/>
      <c r="O1166" s="72"/>
      <c r="P1166" s="72"/>
      <c r="Q1166" s="72"/>
      <c r="R1166" s="72"/>
      <c r="S1166" s="72"/>
      <c r="T1166" s="72"/>
      <c r="U1166" s="72"/>
      <c r="V1166" s="72"/>
      <c r="W1166" s="72"/>
      <c r="X1166" s="72"/>
      <c r="Y1166" s="72"/>
      <c r="Z1166" s="72"/>
      <c r="AA1166" s="72"/>
      <c r="AB1166" s="72"/>
      <c r="AC1166" s="72"/>
      <c r="AD1166" s="72"/>
      <c r="AE1166" s="72"/>
      <c r="AF1166" s="72"/>
      <c r="AG1166" s="72"/>
      <c r="AH1166" s="72"/>
      <c r="AI1166" s="72"/>
      <c r="AJ1166" s="72"/>
      <c r="AK1166" s="72"/>
      <c r="AL1166" s="72"/>
      <c r="AM1166" s="72"/>
      <c r="AN1166" s="72"/>
      <c r="AO1166" s="72"/>
      <c r="AP1166" s="72"/>
      <c r="AQ1166" s="72"/>
    </row>
    <row r="1167" spans="5:43" x14ac:dyDescent="0.2">
      <c r="E1167" s="72"/>
      <c r="F1167" s="72"/>
      <c r="G1167" s="72"/>
      <c r="H1167" s="72"/>
      <c r="I1167" s="72"/>
      <c r="J1167" s="72"/>
      <c r="K1167" s="72"/>
      <c r="L1167" s="72"/>
      <c r="M1167" s="72"/>
      <c r="N1167" s="72"/>
      <c r="O1167" s="72"/>
      <c r="P1167" s="72"/>
      <c r="Q1167" s="72"/>
      <c r="R1167" s="72"/>
      <c r="S1167" s="72"/>
      <c r="T1167" s="72"/>
      <c r="U1167" s="72"/>
      <c r="V1167" s="72"/>
      <c r="W1167" s="72"/>
      <c r="X1167" s="72"/>
      <c r="Y1167" s="72"/>
      <c r="Z1167" s="72"/>
      <c r="AA1167" s="72"/>
      <c r="AB1167" s="72"/>
      <c r="AC1167" s="72"/>
      <c r="AD1167" s="72"/>
      <c r="AE1167" s="72"/>
      <c r="AF1167" s="72"/>
      <c r="AG1167" s="72"/>
      <c r="AH1167" s="72"/>
      <c r="AI1167" s="72"/>
      <c r="AJ1167" s="72"/>
      <c r="AK1167" s="72"/>
      <c r="AL1167" s="72"/>
      <c r="AM1167" s="72"/>
      <c r="AN1167" s="72"/>
      <c r="AO1167" s="72"/>
      <c r="AP1167" s="72"/>
      <c r="AQ1167" s="72"/>
    </row>
    <row r="1168" spans="5:43" x14ac:dyDescent="0.2">
      <c r="E1168" s="72"/>
      <c r="F1168" s="72"/>
      <c r="G1168" s="72"/>
      <c r="H1168" s="72"/>
      <c r="I1168" s="72"/>
      <c r="J1168" s="72"/>
      <c r="K1168" s="72"/>
      <c r="L1168" s="72"/>
      <c r="M1168" s="72"/>
      <c r="N1168" s="72"/>
      <c r="O1168" s="72"/>
      <c r="P1168" s="72"/>
      <c r="Q1168" s="72"/>
      <c r="R1168" s="72"/>
      <c r="S1168" s="72"/>
      <c r="T1168" s="72"/>
      <c r="U1168" s="72"/>
      <c r="V1168" s="72"/>
      <c r="W1168" s="72"/>
      <c r="X1168" s="72"/>
      <c r="Y1168" s="72"/>
      <c r="Z1168" s="72"/>
      <c r="AA1168" s="72"/>
      <c r="AB1168" s="72"/>
      <c r="AC1168" s="72"/>
      <c r="AD1168" s="72"/>
      <c r="AE1168" s="72"/>
      <c r="AF1168" s="72"/>
      <c r="AG1168" s="72"/>
      <c r="AH1168" s="72"/>
      <c r="AI1168" s="72"/>
      <c r="AJ1168" s="72"/>
      <c r="AK1168" s="72"/>
      <c r="AL1168" s="72"/>
      <c r="AM1168" s="72"/>
      <c r="AN1168" s="72"/>
      <c r="AO1168" s="72"/>
      <c r="AP1168" s="72"/>
      <c r="AQ1168" s="72"/>
    </row>
    <row r="1169" spans="5:43" x14ac:dyDescent="0.2">
      <c r="E1169" s="72"/>
      <c r="F1169" s="72"/>
      <c r="G1169" s="72"/>
      <c r="H1169" s="72"/>
      <c r="I1169" s="72"/>
      <c r="J1169" s="72"/>
      <c r="K1169" s="72"/>
      <c r="L1169" s="72"/>
      <c r="M1169" s="72"/>
      <c r="N1169" s="72"/>
      <c r="O1169" s="72"/>
      <c r="P1169" s="72"/>
      <c r="Q1169" s="72"/>
      <c r="R1169" s="72"/>
      <c r="S1169" s="72"/>
      <c r="T1169" s="72"/>
      <c r="U1169" s="72"/>
      <c r="V1169" s="72"/>
      <c r="W1169" s="72"/>
      <c r="X1169" s="72"/>
      <c r="Y1169" s="72"/>
      <c r="Z1169" s="72"/>
      <c r="AA1169" s="72"/>
      <c r="AB1169" s="72"/>
      <c r="AC1169" s="72"/>
      <c r="AD1169" s="72"/>
      <c r="AE1169" s="72"/>
      <c r="AF1169" s="72"/>
      <c r="AG1169" s="72"/>
      <c r="AH1169" s="72"/>
      <c r="AI1169" s="72"/>
      <c r="AJ1169" s="72"/>
      <c r="AK1169" s="72"/>
      <c r="AL1169" s="72"/>
      <c r="AM1169" s="72"/>
      <c r="AN1169" s="72"/>
      <c r="AO1169" s="72"/>
      <c r="AP1169" s="72"/>
      <c r="AQ1169" s="72"/>
    </row>
    <row r="1170" spans="5:43" x14ac:dyDescent="0.2">
      <c r="E1170" s="72"/>
      <c r="F1170" s="72"/>
      <c r="G1170" s="72"/>
      <c r="H1170" s="72"/>
      <c r="I1170" s="72"/>
      <c r="J1170" s="72"/>
      <c r="K1170" s="72"/>
      <c r="L1170" s="72"/>
      <c r="M1170" s="72"/>
      <c r="N1170" s="72"/>
      <c r="O1170" s="72"/>
      <c r="P1170" s="72"/>
      <c r="Q1170" s="72"/>
      <c r="R1170" s="72"/>
      <c r="S1170" s="72"/>
      <c r="T1170" s="72"/>
      <c r="U1170" s="72"/>
      <c r="V1170" s="72"/>
      <c r="W1170" s="72"/>
      <c r="X1170" s="72"/>
      <c r="Y1170" s="72"/>
      <c r="Z1170" s="72"/>
      <c r="AA1170" s="72"/>
      <c r="AB1170" s="72"/>
      <c r="AC1170" s="72"/>
      <c r="AD1170" s="72"/>
      <c r="AE1170" s="72"/>
      <c r="AF1170" s="72"/>
      <c r="AG1170" s="72"/>
      <c r="AH1170" s="72"/>
      <c r="AI1170" s="72"/>
      <c r="AJ1170" s="72"/>
      <c r="AK1170" s="72"/>
      <c r="AL1170" s="72"/>
      <c r="AM1170" s="72"/>
      <c r="AN1170" s="72"/>
      <c r="AO1170" s="72"/>
      <c r="AP1170" s="72"/>
      <c r="AQ1170" s="72"/>
    </row>
    <row r="1171" spans="5:43" x14ac:dyDescent="0.2">
      <c r="E1171" s="72"/>
      <c r="F1171" s="72"/>
      <c r="G1171" s="72"/>
      <c r="H1171" s="72"/>
      <c r="I1171" s="72"/>
      <c r="J1171" s="72"/>
      <c r="K1171" s="72"/>
      <c r="L1171" s="72"/>
      <c r="M1171" s="72"/>
      <c r="N1171" s="72"/>
      <c r="O1171" s="72"/>
      <c r="P1171" s="72"/>
      <c r="Q1171" s="72"/>
      <c r="R1171" s="72"/>
      <c r="S1171" s="72"/>
      <c r="T1171" s="72"/>
      <c r="U1171" s="72"/>
      <c r="V1171" s="72"/>
      <c r="W1171" s="72"/>
      <c r="X1171" s="72"/>
      <c r="Y1171" s="72"/>
      <c r="Z1171" s="72"/>
      <c r="AA1171" s="72"/>
      <c r="AB1171" s="72"/>
      <c r="AC1171" s="72"/>
      <c r="AD1171" s="72"/>
      <c r="AE1171" s="72"/>
      <c r="AF1171" s="72"/>
      <c r="AG1171" s="72"/>
      <c r="AH1171" s="72"/>
      <c r="AI1171" s="72"/>
      <c r="AJ1171" s="72"/>
      <c r="AK1171" s="72"/>
      <c r="AL1171" s="72"/>
      <c r="AM1171" s="72"/>
      <c r="AN1171" s="72"/>
      <c r="AO1171" s="72"/>
      <c r="AP1171" s="72"/>
      <c r="AQ1171" s="72"/>
    </row>
    <row r="1172" spans="5:43" x14ac:dyDescent="0.2">
      <c r="E1172" s="72"/>
      <c r="F1172" s="72"/>
      <c r="G1172" s="72"/>
      <c r="H1172" s="72"/>
      <c r="I1172" s="72"/>
      <c r="J1172" s="72"/>
      <c r="K1172" s="72"/>
      <c r="L1172" s="72"/>
      <c r="M1172" s="72"/>
      <c r="N1172" s="72"/>
      <c r="O1172" s="72"/>
      <c r="P1172" s="72"/>
      <c r="Q1172" s="72"/>
      <c r="R1172" s="72"/>
      <c r="S1172" s="72"/>
      <c r="T1172" s="72"/>
      <c r="U1172" s="72"/>
      <c r="V1172" s="72"/>
      <c r="W1172" s="72"/>
      <c r="X1172" s="72"/>
      <c r="Y1172" s="72"/>
      <c r="Z1172" s="72"/>
      <c r="AA1172" s="72"/>
      <c r="AB1172" s="72"/>
      <c r="AC1172" s="72"/>
      <c r="AD1172" s="72"/>
      <c r="AE1172" s="72"/>
      <c r="AF1172" s="72"/>
      <c r="AG1172" s="72"/>
      <c r="AH1172" s="72"/>
      <c r="AI1172" s="72"/>
      <c r="AJ1172" s="72"/>
      <c r="AK1172" s="72"/>
      <c r="AL1172" s="72"/>
      <c r="AM1172" s="72"/>
      <c r="AN1172" s="72"/>
      <c r="AO1172" s="72"/>
      <c r="AP1172" s="72"/>
      <c r="AQ1172" s="72"/>
    </row>
    <row r="1173" spans="5:43" x14ac:dyDescent="0.2">
      <c r="E1173" s="72"/>
      <c r="F1173" s="72"/>
      <c r="G1173" s="72"/>
      <c r="H1173" s="72"/>
      <c r="I1173" s="72"/>
      <c r="J1173" s="72"/>
      <c r="K1173" s="72"/>
      <c r="L1173" s="72"/>
      <c r="M1173" s="72"/>
      <c r="N1173" s="72"/>
      <c r="O1173" s="72"/>
      <c r="P1173" s="72"/>
      <c r="Q1173" s="72"/>
      <c r="R1173" s="72"/>
      <c r="S1173" s="72"/>
      <c r="T1173" s="72"/>
      <c r="U1173" s="72"/>
      <c r="V1173" s="72"/>
      <c r="W1173" s="72"/>
      <c r="X1173" s="72"/>
      <c r="Y1173" s="72"/>
      <c r="Z1173" s="72"/>
      <c r="AA1173" s="72"/>
      <c r="AB1173" s="72"/>
      <c r="AC1173" s="72"/>
      <c r="AD1173" s="72"/>
      <c r="AE1173" s="72"/>
      <c r="AF1173" s="72"/>
      <c r="AG1173" s="72"/>
      <c r="AH1173" s="72"/>
      <c r="AI1173" s="72"/>
      <c r="AJ1173" s="72"/>
      <c r="AK1173" s="72"/>
      <c r="AL1173" s="72"/>
      <c r="AM1173" s="72"/>
      <c r="AN1173" s="72"/>
      <c r="AO1173" s="72"/>
      <c r="AP1173" s="72"/>
      <c r="AQ1173" s="72"/>
    </row>
    <row r="1174" spans="5:43" x14ac:dyDescent="0.2">
      <c r="E1174" s="72"/>
      <c r="F1174" s="72"/>
      <c r="G1174" s="72"/>
      <c r="H1174" s="72"/>
      <c r="I1174" s="72"/>
      <c r="J1174" s="72"/>
      <c r="K1174" s="72"/>
      <c r="L1174" s="72"/>
      <c r="M1174" s="72"/>
      <c r="N1174" s="72"/>
      <c r="O1174" s="72"/>
      <c r="P1174" s="72"/>
      <c r="Q1174" s="72"/>
      <c r="R1174" s="72"/>
      <c r="S1174" s="72"/>
      <c r="T1174" s="72"/>
      <c r="U1174" s="72"/>
      <c r="V1174" s="72"/>
      <c r="W1174" s="72"/>
      <c r="X1174" s="72"/>
      <c r="Y1174" s="72"/>
      <c r="Z1174" s="72"/>
      <c r="AA1174" s="72"/>
      <c r="AB1174" s="72"/>
      <c r="AC1174" s="72"/>
      <c r="AD1174" s="72"/>
      <c r="AE1174" s="72"/>
      <c r="AF1174" s="72"/>
      <c r="AG1174" s="72"/>
      <c r="AH1174" s="72"/>
      <c r="AI1174" s="72"/>
      <c r="AJ1174" s="72"/>
      <c r="AK1174" s="72"/>
      <c r="AL1174" s="72"/>
      <c r="AM1174" s="72"/>
      <c r="AN1174" s="72"/>
      <c r="AO1174" s="72"/>
      <c r="AP1174" s="72"/>
      <c r="AQ1174" s="72"/>
    </row>
    <row r="1175" spans="5:43" x14ac:dyDescent="0.2">
      <c r="E1175" s="72"/>
      <c r="F1175" s="72"/>
      <c r="G1175" s="72"/>
      <c r="H1175" s="72"/>
      <c r="I1175" s="72"/>
      <c r="J1175" s="72"/>
      <c r="K1175" s="72"/>
      <c r="L1175" s="72"/>
      <c r="M1175" s="72"/>
      <c r="N1175" s="72"/>
      <c r="O1175" s="72"/>
      <c r="P1175" s="72"/>
      <c r="Q1175" s="72"/>
      <c r="R1175" s="72"/>
      <c r="S1175" s="72"/>
      <c r="T1175" s="72"/>
      <c r="U1175" s="72"/>
      <c r="V1175" s="72"/>
      <c r="W1175" s="72"/>
      <c r="X1175" s="72"/>
      <c r="Y1175" s="72"/>
      <c r="Z1175" s="72"/>
      <c r="AA1175" s="72"/>
      <c r="AB1175" s="72"/>
      <c r="AC1175" s="72"/>
      <c r="AD1175" s="72"/>
      <c r="AE1175" s="72"/>
      <c r="AF1175" s="72"/>
      <c r="AG1175" s="72"/>
      <c r="AH1175" s="72"/>
      <c r="AI1175" s="72"/>
      <c r="AJ1175" s="72"/>
      <c r="AK1175" s="72"/>
      <c r="AL1175" s="72"/>
      <c r="AM1175" s="72"/>
      <c r="AN1175" s="72"/>
      <c r="AO1175" s="72"/>
      <c r="AP1175" s="72"/>
      <c r="AQ1175" s="72"/>
    </row>
    <row r="1176" spans="5:43" x14ac:dyDescent="0.2">
      <c r="E1176" s="72"/>
      <c r="F1176" s="72"/>
      <c r="G1176" s="72"/>
      <c r="H1176" s="72"/>
      <c r="I1176" s="72"/>
      <c r="J1176" s="72"/>
      <c r="K1176" s="72"/>
      <c r="L1176" s="72"/>
      <c r="M1176" s="72"/>
      <c r="N1176" s="72"/>
      <c r="O1176" s="72"/>
      <c r="P1176" s="72"/>
      <c r="Q1176" s="72"/>
      <c r="R1176" s="72"/>
      <c r="S1176" s="72"/>
      <c r="T1176" s="72"/>
      <c r="U1176" s="72"/>
      <c r="V1176" s="72"/>
      <c r="W1176" s="72"/>
      <c r="X1176" s="72"/>
      <c r="Y1176" s="72"/>
      <c r="Z1176" s="72"/>
      <c r="AA1176" s="72"/>
      <c r="AB1176" s="72"/>
      <c r="AC1176" s="72"/>
      <c r="AD1176" s="72"/>
      <c r="AE1176" s="72"/>
      <c r="AF1176" s="72"/>
      <c r="AG1176" s="72"/>
      <c r="AH1176" s="72"/>
      <c r="AI1176" s="72"/>
      <c r="AJ1176" s="72"/>
      <c r="AK1176" s="72"/>
      <c r="AL1176" s="72"/>
      <c r="AM1176" s="72"/>
      <c r="AN1176" s="72"/>
      <c r="AO1176" s="72"/>
      <c r="AP1176" s="72"/>
      <c r="AQ1176" s="72"/>
    </row>
    <row r="1177" spans="5:43" x14ac:dyDescent="0.2">
      <c r="E1177" s="72"/>
      <c r="F1177" s="72"/>
      <c r="G1177" s="72"/>
      <c r="H1177" s="72"/>
      <c r="I1177" s="72"/>
      <c r="J1177" s="72"/>
      <c r="K1177" s="72"/>
      <c r="L1177" s="72"/>
      <c r="M1177" s="72"/>
      <c r="N1177" s="72"/>
      <c r="O1177" s="72"/>
      <c r="P1177" s="72"/>
      <c r="Q1177" s="72"/>
      <c r="R1177" s="72"/>
      <c r="S1177" s="72"/>
      <c r="T1177" s="72"/>
      <c r="U1177" s="72"/>
      <c r="V1177" s="72"/>
      <c r="W1177" s="72"/>
      <c r="X1177" s="72"/>
      <c r="Y1177" s="72"/>
      <c r="Z1177" s="72"/>
      <c r="AA1177" s="72"/>
      <c r="AB1177" s="72"/>
      <c r="AC1177" s="72"/>
      <c r="AD1177" s="72"/>
      <c r="AE1177" s="72"/>
      <c r="AF1177" s="72"/>
      <c r="AG1177" s="72"/>
      <c r="AH1177" s="72"/>
      <c r="AI1177" s="72"/>
      <c r="AJ1177" s="72"/>
      <c r="AK1177" s="72"/>
      <c r="AL1177" s="72"/>
      <c r="AM1177" s="72"/>
      <c r="AN1177" s="72"/>
      <c r="AO1177" s="72"/>
      <c r="AP1177" s="72"/>
      <c r="AQ1177" s="72"/>
    </row>
    <row r="1178" spans="5:43" x14ac:dyDescent="0.2">
      <c r="E1178" s="72"/>
      <c r="F1178" s="72"/>
      <c r="G1178" s="72"/>
      <c r="H1178" s="72"/>
      <c r="I1178" s="72"/>
      <c r="J1178" s="72"/>
      <c r="K1178" s="72"/>
      <c r="L1178" s="72"/>
      <c r="M1178" s="72"/>
      <c r="N1178" s="72"/>
      <c r="O1178" s="72"/>
      <c r="P1178" s="72"/>
      <c r="Q1178" s="72"/>
      <c r="R1178" s="72"/>
      <c r="S1178" s="72"/>
      <c r="T1178" s="72"/>
      <c r="U1178" s="72"/>
      <c r="V1178" s="72"/>
      <c r="W1178" s="72"/>
      <c r="X1178" s="72"/>
      <c r="Y1178" s="72"/>
      <c r="Z1178" s="72"/>
      <c r="AA1178" s="72"/>
      <c r="AB1178" s="72"/>
      <c r="AC1178" s="72"/>
      <c r="AD1178" s="72"/>
      <c r="AE1178" s="72"/>
      <c r="AF1178" s="72"/>
      <c r="AG1178" s="72"/>
      <c r="AH1178" s="72"/>
      <c r="AI1178" s="72"/>
      <c r="AJ1178" s="72"/>
      <c r="AK1178" s="72"/>
      <c r="AL1178" s="72"/>
      <c r="AM1178" s="72"/>
      <c r="AN1178" s="72"/>
      <c r="AO1178" s="72"/>
      <c r="AP1178" s="72"/>
      <c r="AQ1178" s="72"/>
    </row>
    <row r="1179" spans="5:43" x14ac:dyDescent="0.2">
      <c r="E1179" s="72"/>
      <c r="F1179" s="72"/>
      <c r="G1179" s="72"/>
      <c r="H1179" s="72"/>
      <c r="I1179" s="72"/>
      <c r="J1179" s="72"/>
      <c r="K1179" s="72"/>
      <c r="L1179" s="72"/>
      <c r="M1179" s="72"/>
      <c r="N1179" s="72"/>
      <c r="O1179" s="72"/>
      <c r="P1179" s="72"/>
      <c r="Q1179" s="72"/>
      <c r="R1179" s="72"/>
      <c r="S1179" s="72"/>
      <c r="T1179" s="72"/>
      <c r="U1179" s="72"/>
      <c r="V1179" s="72"/>
      <c r="W1179" s="72"/>
      <c r="X1179" s="72"/>
      <c r="Y1179" s="72"/>
      <c r="Z1179" s="72"/>
      <c r="AA1179" s="72"/>
      <c r="AB1179" s="72"/>
      <c r="AC1179" s="72"/>
      <c r="AD1179" s="72"/>
      <c r="AE1179" s="72"/>
      <c r="AF1179" s="72"/>
      <c r="AG1179" s="72"/>
      <c r="AH1179" s="72"/>
      <c r="AI1179" s="72"/>
      <c r="AJ1179" s="72"/>
      <c r="AK1179" s="72"/>
      <c r="AL1179" s="72"/>
      <c r="AM1179" s="72"/>
      <c r="AN1179" s="72"/>
      <c r="AO1179" s="72"/>
      <c r="AP1179" s="72"/>
      <c r="AQ1179" s="72"/>
    </row>
    <row r="1180" spans="5:43" x14ac:dyDescent="0.2">
      <c r="E1180" s="72"/>
      <c r="F1180" s="72"/>
      <c r="G1180" s="72"/>
      <c r="H1180" s="72"/>
      <c r="I1180" s="72"/>
      <c r="J1180" s="72"/>
      <c r="K1180" s="72"/>
      <c r="L1180" s="72"/>
      <c r="M1180" s="72"/>
      <c r="N1180" s="72"/>
      <c r="O1180" s="72"/>
      <c r="P1180" s="72"/>
      <c r="Q1180" s="72"/>
      <c r="R1180" s="72"/>
      <c r="S1180" s="72"/>
      <c r="T1180" s="72"/>
      <c r="U1180" s="72"/>
      <c r="V1180" s="72"/>
      <c r="W1180" s="72"/>
      <c r="X1180" s="72"/>
      <c r="Y1180" s="72"/>
      <c r="Z1180" s="72"/>
      <c r="AA1180" s="72"/>
      <c r="AB1180" s="72"/>
      <c r="AC1180" s="72"/>
      <c r="AD1180" s="72"/>
      <c r="AE1180" s="72"/>
      <c r="AF1180" s="72"/>
      <c r="AG1180" s="72"/>
      <c r="AH1180" s="72"/>
      <c r="AI1180" s="72"/>
      <c r="AJ1180" s="72"/>
      <c r="AK1180" s="72"/>
      <c r="AL1180" s="72"/>
      <c r="AM1180" s="72"/>
      <c r="AN1180" s="72"/>
      <c r="AO1180" s="72"/>
      <c r="AP1180" s="72"/>
      <c r="AQ1180" s="72"/>
    </row>
    <row r="1181" spans="5:43" x14ac:dyDescent="0.2">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2" t="s">
        <v>28</v>
      </c>
      <c r="AN1181" s="207">
        <f>AN1116+1</f>
        <v>17</v>
      </c>
      <c r="AO1181" s="207"/>
      <c r="AP1181" s="12" t="s">
        <v>28</v>
      </c>
      <c r="AQ1181" s="13"/>
    </row>
    <row r="1182" spans="5:43" x14ac:dyDescent="0.2">
      <c r="E1182" s="217" t="str">
        <f>UPPER($Y$28)</f>
        <v>ПТ ЛОМБАРД "МЕРКУРІЙ"</v>
      </c>
      <c r="F1182" s="217"/>
      <c r="G1182" s="217"/>
      <c r="H1182" s="217"/>
      <c r="I1182" s="217"/>
      <c r="J1182" s="217"/>
      <c r="K1182" s="217"/>
      <c r="L1182" s="217"/>
      <c r="M1182" s="217"/>
      <c r="N1182" s="217"/>
      <c r="O1182" s="217"/>
      <c r="P1182" s="217"/>
      <c r="Q1182" s="217"/>
      <c r="R1182" s="217"/>
      <c r="S1182" s="217"/>
      <c r="T1182" s="217"/>
      <c r="U1182" s="217"/>
      <c r="V1182" s="217"/>
      <c r="W1182" s="217"/>
      <c r="X1182" s="217"/>
      <c r="Y1182" s="217"/>
      <c r="Z1182" s="217"/>
      <c r="AA1182" s="217"/>
      <c r="AB1182" s="217"/>
      <c r="AC1182" s="217"/>
      <c r="AD1182" s="217"/>
      <c r="AE1182" s="217"/>
      <c r="AF1182" s="217"/>
      <c r="AG1182" s="217"/>
      <c r="AH1182" s="217"/>
      <c r="AI1182" s="217"/>
      <c r="AJ1182" s="217"/>
      <c r="AK1182" s="217"/>
      <c r="AL1182" s="217"/>
      <c r="AM1182" s="217"/>
      <c r="AN1182" s="217"/>
      <c r="AO1182" s="217"/>
      <c r="AP1182" s="217"/>
      <c r="AQ1182" s="217"/>
    </row>
    <row r="1183" spans="5:43" x14ac:dyDescent="0.2">
      <c r="E1183" s="225" t="s">
        <v>150</v>
      </c>
      <c r="F1183" s="225"/>
      <c r="G1183" s="225"/>
      <c r="H1183" s="225"/>
      <c r="I1183" s="225"/>
      <c r="J1183" s="225"/>
      <c r="K1183" s="225"/>
      <c r="L1183" s="225"/>
      <c r="M1183" s="225"/>
      <c r="N1183" s="225"/>
      <c r="O1183" s="225"/>
      <c r="P1183" s="225"/>
      <c r="Q1183" s="225"/>
      <c r="R1183" s="225"/>
      <c r="S1183" s="225"/>
      <c r="T1183" s="225"/>
      <c r="U1183" s="225"/>
      <c r="V1183" s="225"/>
      <c r="W1183" s="225"/>
      <c r="X1183" s="225"/>
      <c r="Y1183" s="225"/>
      <c r="Z1183" s="225"/>
      <c r="AA1183" s="225"/>
      <c r="AB1183" s="225"/>
      <c r="AC1183" s="225"/>
      <c r="AD1183" s="225"/>
      <c r="AE1183" s="225"/>
      <c r="AF1183" s="225"/>
      <c r="AG1183" s="225"/>
      <c r="AH1183" s="225"/>
      <c r="AI1183" s="225"/>
      <c r="AJ1183" s="225"/>
      <c r="AK1183" s="225"/>
      <c r="AL1183" s="225"/>
      <c r="AM1183" s="225"/>
      <c r="AN1183" s="225"/>
      <c r="AO1183" s="225"/>
      <c r="AP1183" s="225"/>
      <c r="AQ1183" s="225"/>
    </row>
    <row r="1184" spans="5:43" x14ac:dyDescent="0.2">
      <c r="E1184" s="225" t="str">
        <f>$E$279</f>
        <v>ЗА РІК, ЩО ЗАКІНЧИВСЯ 31 ГРУДНЯ 2017 РОКУ</v>
      </c>
      <c r="F1184" s="225"/>
      <c r="G1184" s="225"/>
      <c r="H1184" s="225"/>
      <c r="I1184" s="225"/>
      <c r="J1184" s="225"/>
      <c r="K1184" s="225"/>
      <c r="L1184" s="225"/>
      <c r="M1184" s="225"/>
      <c r="N1184" s="225"/>
      <c r="O1184" s="225"/>
      <c r="P1184" s="225"/>
      <c r="Q1184" s="225"/>
      <c r="R1184" s="225"/>
      <c r="S1184" s="225"/>
      <c r="T1184" s="225"/>
      <c r="U1184" s="225"/>
      <c r="V1184" s="225"/>
      <c r="W1184" s="225"/>
      <c r="X1184" s="225"/>
      <c r="Y1184" s="225"/>
      <c r="Z1184" s="225"/>
      <c r="AA1184" s="225"/>
      <c r="AB1184" s="225"/>
      <c r="AC1184" s="225"/>
      <c r="AD1184" s="225"/>
      <c r="AE1184" s="225"/>
      <c r="AF1184" s="225"/>
      <c r="AG1184" s="225"/>
      <c r="AH1184" s="225"/>
      <c r="AI1184" s="225"/>
      <c r="AJ1184" s="225"/>
      <c r="AK1184" s="225"/>
      <c r="AL1184" s="225"/>
      <c r="AM1184" s="225"/>
      <c r="AN1184" s="225"/>
      <c r="AO1184" s="225"/>
      <c r="AP1184" s="225"/>
      <c r="AQ1184" s="225"/>
    </row>
    <row r="1185" spans="2:54" x14ac:dyDescent="0.2">
      <c r="E1185" s="227" t="str">
        <f>$E$210</f>
        <v>(в тисячах гривень, якщо не вказано інше)</v>
      </c>
      <c r="F1185" s="227"/>
      <c r="G1185" s="227"/>
      <c r="H1185" s="227"/>
      <c r="I1185" s="227"/>
      <c r="J1185" s="227"/>
      <c r="K1185" s="227"/>
      <c r="L1185" s="227"/>
      <c r="M1185" s="227"/>
      <c r="N1185" s="227"/>
      <c r="O1185" s="227"/>
      <c r="P1185" s="227"/>
      <c r="Q1185" s="227"/>
      <c r="R1185" s="227"/>
      <c r="S1185" s="227"/>
      <c r="T1185" s="227"/>
      <c r="U1185" s="227"/>
      <c r="V1185" s="227"/>
      <c r="W1185" s="227"/>
      <c r="X1185" s="227"/>
      <c r="Y1185" s="227"/>
      <c r="Z1185" s="227"/>
      <c r="AA1185" s="227"/>
      <c r="AB1185" s="227"/>
      <c r="AC1185" s="227"/>
      <c r="AD1185" s="227"/>
      <c r="AE1185" s="227"/>
      <c r="AF1185" s="227"/>
      <c r="AG1185" s="227"/>
      <c r="AH1185" s="227"/>
      <c r="AI1185" s="227"/>
      <c r="AJ1185" s="227"/>
      <c r="AK1185" s="227"/>
      <c r="AL1185" s="227"/>
      <c r="AM1185" s="227"/>
      <c r="AN1185" s="227"/>
      <c r="AO1185" s="227"/>
      <c r="AP1185" s="227"/>
      <c r="AQ1185" s="227"/>
    </row>
    <row r="1186" spans="2:54" x14ac:dyDescent="0.2">
      <c r="E1186" s="82"/>
      <c r="F1186" s="82"/>
      <c r="G1186" s="82"/>
      <c r="H1186" s="82"/>
      <c r="I1186" s="82"/>
      <c r="J1186" s="82"/>
      <c r="K1186" s="82"/>
      <c r="L1186" s="82"/>
      <c r="M1186" s="82"/>
      <c r="N1186" s="82"/>
      <c r="O1186" s="82"/>
      <c r="P1186" s="82"/>
      <c r="Q1186" s="82"/>
      <c r="R1186" s="82"/>
      <c r="S1186" s="82"/>
      <c r="T1186" s="82"/>
      <c r="U1186" s="82"/>
      <c r="V1186" s="82"/>
      <c r="W1186" s="82"/>
      <c r="X1186" s="82"/>
      <c r="Y1186" s="82"/>
      <c r="Z1186" s="82"/>
      <c r="AA1186" s="82"/>
      <c r="AB1186" s="82"/>
      <c r="AC1186" s="82"/>
      <c r="AD1186" s="82"/>
      <c r="AE1186" s="82"/>
      <c r="AF1186" s="82"/>
      <c r="AG1186" s="82"/>
      <c r="AH1186" s="82"/>
      <c r="AI1186" s="82"/>
      <c r="AJ1186" s="82"/>
      <c r="AK1186" s="82"/>
      <c r="AL1186" s="82"/>
      <c r="AM1186" s="82"/>
      <c r="AN1186" s="82"/>
      <c r="AO1186" s="82"/>
      <c r="AP1186" s="82"/>
      <c r="AQ1186" s="82"/>
    </row>
    <row r="1187" spans="2:54" x14ac:dyDescent="0.2">
      <c r="E1187" s="82"/>
      <c r="F1187" s="82"/>
      <c r="G1187" s="82"/>
      <c r="H1187" s="82"/>
      <c r="I1187" s="82"/>
      <c r="J1187" s="82"/>
      <c r="K1187" s="82"/>
      <c r="L1187" s="82"/>
      <c r="M1187" s="82"/>
      <c r="N1187" s="82"/>
      <c r="O1187" s="82"/>
      <c r="P1187" s="82"/>
      <c r="Q1187" s="82"/>
      <c r="R1187" s="82"/>
      <c r="S1187" s="82"/>
      <c r="T1187" s="82"/>
      <c r="U1187" s="82"/>
      <c r="V1187" s="82"/>
      <c r="W1187" s="82"/>
      <c r="X1187" s="82"/>
      <c r="Y1187" s="82"/>
      <c r="Z1187" s="82"/>
      <c r="AA1187" s="82"/>
      <c r="AB1187" s="82"/>
      <c r="AC1187" s="82"/>
      <c r="AD1187" s="82"/>
      <c r="AE1187" s="82"/>
      <c r="AF1187" s="82"/>
      <c r="AG1187" s="82"/>
      <c r="AH1187" s="82"/>
      <c r="AI1187" s="82"/>
      <c r="AJ1187" s="82"/>
      <c r="AK1187" s="82"/>
      <c r="AL1187" s="82"/>
      <c r="AM1187" s="82"/>
      <c r="AN1187" s="82"/>
      <c r="AO1187" s="82"/>
      <c r="AP1187" s="82"/>
      <c r="AQ1187" s="82"/>
    </row>
    <row r="1188" spans="2:54" x14ac:dyDescent="0.2">
      <c r="F1188" s="209" t="str">
        <f>(MID($F$1066,1,1)+1)&amp;"."</f>
        <v>5.</v>
      </c>
      <c r="G1188" s="209"/>
      <c r="H1188" s="210" t="s">
        <v>338</v>
      </c>
      <c r="I1188" s="210"/>
      <c r="J1188" s="210"/>
      <c r="K1188" s="210"/>
      <c r="L1188" s="210"/>
      <c r="M1188" s="210"/>
      <c r="N1188" s="210"/>
      <c r="O1188" s="210"/>
      <c r="P1188" s="210"/>
      <c r="Q1188" s="210"/>
      <c r="R1188" s="210"/>
      <c r="S1188" s="210"/>
      <c r="T1188" s="210"/>
      <c r="U1188" s="210"/>
      <c r="V1188" s="210"/>
      <c r="W1188" s="210"/>
      <c r="X1188" s="210"/>
      <c r="Y1188" s="210"/>
      <c r="Z1188" s="210"/>
      <c r="AA1188" s="210"/>
      <c r="AB1188" s="210"/>
      <c r="AC1188" s="210"/>
      <c r="AD1188" s="210"/>
      <c r="AE1188" s="210"/>
      <c r="AF1188" s="210"/>
      <c r="AG1188" s="210"/>
      <c r="AH1188" s="210"/>
      <c r="AI1188" s="210"/>
      <c r="AJ1188" s="210"/>
      <c r="AK1188" s="210"/>
      <c r="AL1188" s="210"/>
      <c r="AM1188" s="210"/>
      <c r="AN1188" s="210"/>
      <c r="AO1188" s="210"/>
      <c r="AP1188" s="210"/>
      <c r="AQ1188" s="210"/>
    </row>
    <row r="1190" spans="2:54" ht="12.75" customHeight="1" x14ac:dyDescent="0.2">
      <c r="B1190" s="56"/>
      <c r="C1190" s="57"/>
      <c r="D1190" s="56"/>
      <c r="F1190" s="193" t="s">
        <v>602</v>
      </c>
      <c r="G1190" s="193"/>
      <c r="H1190" s="193"/>
      <c r="I1190" s="193"/>
      <c r="J1190" s="193"/>
      <c r="K1190" s="193"/>
      <c r="L1190" s="193"/>
      <c r="M1190" s="193"/>
      <c r="N1190" s="193"/>
      <c r="O1190" s="193"/>
      <c r="P1190" s="193"/>
      <c r="Q1190" s="193"/>
      <c r="R1190" s="193"/>
      <c r="S1190" s="193"/>
      <c r="T1190" s="193"/>
      <c r="U1190" s="193"/>
      <c r="V1190" s="193"/>
      <c r="W1190" s="193"/>
      <c r="X1190" s="193"/>
      <c r="Y1190" s="193"/>
      <c r="Z1190" s="193"/>
      <c r="AA1190" s="193"/>
      <c r="AB1190" s="193"/>
      <c r="AC1190" s="193"/>
      <c r="AD1190" s="193"/>
      <c r="AE1190" s="193"/>
      <c r="AF1190" s="193"/>
      <c r="AG1190" s="193"/>
      <c r="AH1190" s="193"/>
      <c r="AI1190" s="193"/>
      <c r="AJ1190" s="193"/>
      <c r="AK1190" s="193"/>
      <c r="AL1190" s="193"/>
      <c r="AM1190" s="193"/>
      <c r="AN1190" s="193"/>
      <c r="AO1190" s="193"/>
      <c r="AP1190" s="193"/>
      <c r="AQ1190" s="193"/>
    </row>
    <row r="1191" spans="2:54" x14ac:dyDescent="0.2">
      <c r="B1191" s="56"/>
      <c r="C1191" s="57"/>
      <c r="D1191" s="56"/>
      <c r="AM1191" s="36"/>
      <c r="AN1191" s="36"/>
      <c r="AO1191" s="36"/>
      <c r="AP1191" s="36"/>
      <c r="AQ1191" s="36"/>
    </row>
    <row r="1192" spans="2:54" hidden="1" x14ac:dyDescent="0.2">
      <c r="F1192" s="232"/>
      <c r="G1192" s="232"/>
      <c r="H1192" s="232"/>
      <c r="I1192" s="232"/>
      <c r="J1192" s="232"/>
      <c r="K1192" s="232"/>
      <c r="L1192" s="232"/>
      <c r="M1192" s="232"/>
      <c r="N1192" s="232"/>
      <c r="O1192" s="232"/>
      <c r="P1192" s="232"/>
      <c r="Q1192" s="232"/>
      <c r="R1192" s="232"/>
      <c r="S1192" s="232"/>
      <c r="T1192" s="232"/>
      <c r="U1192" s="232"/>
      <c r="V1192" s="232"/>
      <c r="W1192" s="232"/>
      <c r="X1192" s="232"/>
      <c r="AG1192" s="194">
        <v>2012</v>
      </c>
      <c r="AH1192" s="194"/>
      <c r="AI1192" s="194"/>
      <c r="AJ1192" s="194"/>
      <c r="AK1192" s="194"/>
      <c r="AM1192" s="215"/>
      <c r="AN1192" s="215"/>
      <c r="AO1192" s="215"/>
      <c r="AP1192" s="215"/>
      <c r="AQ1192" s="215"/>
    </row>
    <row r="1193" spans="2:54" ht="14.25" hidden="1" customHeight="1" x14ac:dyDescent="0.25">
      <c r="F1193" s="287" t="s">
        <v>339</v>
      </c>
      <c r="G1193" s="251"/>
      <c r="H1193" s="251"/>
      <c r="I1193" s="251"/>
      <c r="J1193" s="251"/>
      <c r="K1193" s="251"/>
      <c r="L1193" s="251"/>
      <c r="M1193" s="251"/>
      <c r="N1193" s="251"/>
      <c r="O1193" s="251"/>
      <c r="P1193" s="251"/>
      <c r="Q1193" s="251"/>
      <c r="R1193" s="251"/>
      <c r="S1193" s="251"/>
      <c r="T1193" s="251"/>
      <c r="U1193" s="251"/>
      <c r="V1193" s="251"/>
      <c r="W1193" s="251"/>
      <c r="X1193" s="251"/>
      <c r="AG1193" s="83"/>
      <c r="AH1193" s="83"/>
      <c r="AI1193" s="83"/>
      <c r="AJ1193" s="83"/>
      <c r="AK1193" s="83"/>
      <c r="AM1193" s="83"/>
      <c r="AN1193" s="83"/>
      <c r="AO1193" s="83"/>
      <c r="AP1193" s="83"/>
      <c r="AQ1193" s="83"/>
    </row>
    <row r="1194" spans="2:54" hidden="1" x14ac:dyDescent="0.2">
      <c r="C1194" s="61"/>
      <c r="F1194" s="317" t="s">
        <v>340</v>
      </c>
      <c r="G1194" s="317"/>
      <c r="H1194" s="317"/>
      <c r="I1194" s="317"/>
      <c r="J1194" s="317"/>
      <c r="K1194" s="317"/>
      <c r="L1194" s="317"/>
      <c r="M1194" s="317"/>
      <c r="N1194" s="317"/>
      <c r="O1194" s="317"/>
      <c r="P1194" s="317"/>
      <c r="Q1194" s="317"/>
      <c r="R1194" s="317"/>
      <c r="S1194" s="317"/>
      <c r="T1194" s="317"/>
      <c r="U1194" s="317"/>
      <c r="V1194" s="317"/>
      <c r="W1194" s="317"/>
      <c r="X1194" s="317"/>
      <c r="AG1194" s="231" t="e">
        <f>-(SUMIFS(#REF!,#REF!,'FS USD (ua)'!AU1194)+SUMIFS(#REF!,#REF!,'FS USD (ua)'!AV1194)+SUMIFS(#REF!,#REF!,'FS USD (ua)'!AW1194)+SUMIFS(#REF!,#REF!,'FS USD (ua)'!AX1194)+SUMIFS(#REF!,#REF!,'FS USD (ua)'!AY1194)+SUMIFS(#REF!,#REF!,'FS USD (ua)'!AZ1194)+SUMIFS(#REF!,#REF!,'FS USD (ua)'!BA1194)+SUMIFS(#REF!,#REF!,'FS USD (ua)'!BB1194)+SUMIFS(#REF!,#REF!,'FS USD (ua)'!BC1194)+SUMIFS(#REF!,#REF!,'FS USD (ua)'!BD1194)+SUMIFS(#REF!,#REF!,'FS USD (ua)'!BE1194)+SUMIFS(#REF!,#REF!,'FS USD (ua)'!BF1194)+SUMIFS(#REF!,#REF!,'FS USD (ua)'!BG1194))/1000</f>
        <v>#REF!</v>
      </c>
      <c r="AH1194" s="231"/>
      <c r="AI1194" s="231"/>
      <c r="AJ1194" s="231"/>
      <c r="AK1194" s="231"/>
      <c r="AM1194" s="231"/>
      <c r="AN1194" s="231"/>
      <c r="AO1194" s="231"/>
      <c r="AP1194" s="231"/>
      <c r="AQ1194" s="231"/>
      <c r="AR1194" s="25" t="e">
        <f>ROUND(AG1194,0)</f>
        <v>#REF!</v>
      </c>
      <c r="AS1194" s="25"/>
      <c r="AT1194" s="84"/>
      <c r="BA1194" s="3" t="s">
        <v>341</v>
      </c>
    </row>
    <row r="1195" spans="2:54" hidden="1" x14ac:dyDescent="0.2">
      <c r="C1195" s="61"/>
      <c r="E1195" s="26"/>
      <c r="F1195" s="318" t="s">
        <v>342</v>
      </c>
      <c r="G1195" s="318"/>
      <c r="H1195" s="318"/>
      <c r="I1195" s="318"/>
      <c r="J1195" s="318"/>
      <c r="K1195" s="318"/>
      <c r="L1195" s="318"/>
      <c r="M1195" s="318"/>
      <c r="N1195" s="318"/>
      <c r="O1195" s="318"/>
      <c r="P1195" s="318"/>
      <c r="Q1195" s="318"/>
      <c r="R1195" s="318"/>
      <c r="S1195" s="318"/>
      <c r="T1195" s="318"/>
      <c r="U1195" s="318"/>
      <c r="V1195" s="318"/>
      <c r="W1195" s="318"/>
      <c r="X1195" s="318"/>
      <c r="Y1195" s="26"/>
      <c r="Z1195" s="26"/>
      <c r="AA1195" s="26"/>
      <c r="AB1195" s="26"/>
      <c r="AC1195" s="26"/>
      <c r="AD1195" s="26"/>
      <c r="AE1195" s="26"/>
      <c r="AF1195" s="26"/>
      <c r="AG1195" s="231" t="e">
        <f>-(SUMIFS(#REF!,#REF!,'FS USD (ua)'!AU1195)+SUMIFS(#REF!,#REF!,'FS USD (ua)'!AV1195)+SUMIFS(#REF!,#REF!,'FS USD (ua)'!AW1195)+SUMIFS(#REF!,#REF!,'FS USD (ua)'!AX1195)+SUMIFS(#REF!,#REF!,'FS USD (ua)'!AY1195)+SUMIFS(#REF!,#REF!,'FS USD (ua)'!AZ1195)+SUMIFS(#REF!,#REF!,'FS USD (ua)'!BA1195)+SUMIFS(#REF!,#REF!,'FS USD (ua)'!BB1195)+SUMIFS(#REF!,#REF!,'FS USD (ua)'!BC1195)+SUMIFS(#REF!,#REF!,'FS USD (ua)'!BD1195)+SUMIFS(#REF!,#REF!,'FS USD (ua)'!BE1195)+SUMIFS(#REF!,#REF!,'FS USD (ua)'!BF1195)+SUMIFS(#REF!,#REF!,'FS USD (ua)'!BG1195))/1000</f>
        <v>#REF!</v>
      </c>
      <c r="AH1195" s="231"/>
      <c r="AI1195" s="231"/>
      <c r="AJ1195" s="231"/>
      <c r="AK1195" s="231"/>
      <c r="AL1195" s="26"/>
      <c r="AM1195" s="231"/>
      <c r="AN1195" s="231"/>
      <c r="AO1195" s="231"/>
      <c r="AP1195" s="231"/>
      <c r="AQ1195" s="231"/>
      <c r="AR1195" s="25"/>
      <c r="AS1195" s="25"/>
      <c r="BA1195" s="3" t="s">
        <v>343</v>
      </c>
    </row>
    <row r="1196" spans="2:54" hidden="1" x14ac:dyDescent="0.2">
      <c r="C1196" s="61"/>
      <c r="E1196" s="26"/>
      <c r="F1196" s="318" t="s">
        <v>344</v>
      </c>
      <c r="G1196" s="318"/>
      <c r="H1196" s="318"/>
      <c r="I1196" s="318"/>
      <c r="J1196" s="318"/>
      <c r="K1196" s="318"/>
      <c r="L1196" s="318"/>
      <c r="M1196" s="318"/>
      <c r="N1196" s="318"/>
      <c r="O1196" s="318"/>
      <c r="P1196" s="318"/>
      <c r="Q1196" s="318"/>
      <c r="R1196" s="318"/>
      <c r="S1196" s="318"/>
      <c r="T1196" s="318"/>
      <c r="U1196" s="318"/>
      <c r="V1196" s="318"/>
      <c r="W1196" s="318"/>
      <c r="X1196" s="318"/>
      <c r="Y1196" s="26"/>
      <c r="Z1196" s="26"/>
      <c r="AA1196" s="26"/>
      <c r="AB1196" s="26"/>
      <c r="AC1196" s="26"/>
      <c r="AD1196" s="26"/>
      <c r="AE1196" s="26"/>
      <c r="AF1196" s="26"/>
      <c r="AG1196" s="231" t="e">
        <f>-(SUMIFS(#REF!,#REF!,'FS USD (ua)'!AU1196)+SUMIFS(#REF!,#REF!,'FS USD (ua)'!AV1196)+SUMIFS(#REF!,#REF!,'FS USD (ua)'!AW1196)+SUMIFS(#REF!,#REF!,'FS USD (ua)'!AX1196)+SUMIFS(#REF!,#REF!,'FS USD (ua)'!AY1196)+SUMIFS(#REF!,#REF!,'FS USD (ua)'!AZ1196)+SUMIFS(#REF!,#REF!,'FS USD (ua)'!BA1196)+SUMIFS(#REF!,#REF!,'FS USD (ua)'!BB1196)+SUMIFS(#REF!,#REF!,'FS USD (ua)'!BC1196)+SUMIFS(#REF!,#REF!,'FS USD (ua)'!BD1196)+SUMIFS(#REF!,#REF!,'FS USD (ua)'!BE1196)+SUMIFS(#REF!,#REF!,'FS USD (ua)'!BF1196)+SUMIFS(#REF!,#REF!,'FS USD (ua)'!BG1196))/1000</f>
        <v>#REF!</v>
      </c>
      <c r="AH1196" s="231"/>
      <c r="AI1196" s="231"/>
      <c r="AJ1196" s="231"/>
      <c r="AK1196" s="231"/>
      <c r="AL1196" s="26"/>
      <c r="AM1196" s="231"/>
      <c r="AN1196" s="231"/>
      <c r="AO1196" s="231"/>
      <c r="AP1196" s="231"/>
      <c r="AQ1196" s="231"/>
      <c r="AR1196" s="25" t="e">
        <f>ROUND(AG1196,0)</f>
        <v>#REF!</v>
      </c>
      <c r="AS1196" s="25"/>
      <c r="BA1196" s="3" t="s">
        <v>345</v>
      </c>
    </row>
    <row r="1197" spans="2:54" hidden="1" x14ac:dyDescent="0.2">
      <c r="C1197" s="61"/>
      <c r="F1197" s="317" t="s">
        <v>346</v>
      </c>
      <c r="G1197" s="317"/>
      <c r="H1197" s="317"/>
      <c r="I1197" s="317"/>
      <c r="J1197" s="317"/>
      <c r="K1197" s="317"/>
      <c r="L1197" s="317"/>
      <c r="M1197" s="317"/>
      <c r="N1197" s="317"/>
      <c r="O1197" s="317"/>
      <c r="P1197" s="317"/>
      <c r="Q1197" s="317"/>
      <c r="R1197" s="317"/>
      <c r="S1197" s="317"/>
      <c r="T1197" s="317"/>
      <c r="U1197" s="317"/>
      <c r="V1197" s="317"/>
      <c r="W1197" s="317"/>
      <c r="X1197" s="317"/>
      <c r="AG1197" s="231" t="e">
        <f>-(SUMIFS(#REF!,#REF!,'FS USD (ua)'!AU1197)+SUMIFS(#REF!,#REF!,'FS USD (ua)'!AV1197)+SUMIFS(#REF!,#REF!,'FS USD (ua)'!AW1197)+SUMIFS(#REF!,#REF!,'FS USD (ua)'!AX1197)+SUMIFS(#REF!,#REF!,'FS USD (ua)'!AY1197)+SUMIFS(#REF!,#REF!,'FS USD (ua)'!AZ1197)+SUMIFS(#REF!,#REF!,'FS USD (ua)'!BA1197)+SUMIFS(#REF!,#REF!,'FS USD (ua)'!BB1197)+SUMIFS(#REF!,#REF!,'FS USD (ua)'!BC1197)+SUMIFS(#REF!,#REF!,'FS USD (ua)'!BD1197)+SUMIFS(#REF!,#REF!,'FS USD (ua)'!BE1197)+SUMIFS(#REF!,#REF!,'FS USD (ua)'!BF1197)+SUMIFS(#REF!,#REF!,'FS USD (ua)'!BG1197))/1000</f>
        <v>#REF!</v>
      </c>
      <c r="AH1197" s="231"/>
      <c r="AI1197" s="231"/>
      <c r="AJ1197" s="231"/>
      <c r="AK1197" s="231"/>
      <c r="AM1197" s="231"/>
      <c r="AN1197" s="231"/>
      <c r="AO1197" s="231"/>
      <c r="AP1197" s="231"/>
      <c r="AQ1197" s="231"/>
      <c r="AR1197" s="25" t="e">
        <f>ROUND(AG1197,0)</f>
        <v>#REF!</v>
      </c>
      <c r="AS1197" s="25"/>
      <c r="BA1197" s="3" t="s">
        <v>347</v>
      </c>
    </row>
    <row r="1198" spans="2:54" hidden="1" x14ac:dyDescent="0.2">
      <c r="C1198" s="61"/>
      <c r="F1198" s="317" t="s">
        <v>348</v>
      </c>
      <c r="G1198" s="317"/>
      <c r="H1198" s="317"/>
      <c r="I1198" s="317"/>
      <c r="J1198" s="317"/>
      <c r="K1198" s="317"/>
      <c r="L1198" s="317"/>
      <c r="M1198" s="317"/>
      <c r="N1198" s="317"/>
      <c r="O1198" s="317"/>
      <c r="P1198" s="317"/>
      <c r="Q1198" s="317"/>
      <c r="R1198" s="317"/>
      <c r="S1198" s="317"/>
      <c r="T1198" s="317"/>
      <c r="U1198" s="317"/>
      <c r="V1198" s="317"/>
      <c r="W1198" s="317"/>
      <c r="X1198" s="317"/>
      <c r="AG1198" s="231" t="e">
        <f>-(SUMIFS(#REF!,#REF!,'FS USD (ua)'!AU1198)+SUMIFS(#REF!,#REF!,'FS USD (ua)'!AV1198)+SUMIFS(#REF!,#REF!,'FS USD (ua)'!AW1198)+SUMIFS(#REF!,#REF!,'FS USD (ua)'!AX1198)+SUMIFS(#REF!,#REF!,'FS USD (ua)'!AY1198)+SUMIFS(#REF!,#REF!,'FS USD (ua)'!AZ1198)+SUMIFS(#REF!,#REF!,'FS USD (ua)'!BA1198)+SUMIFS(#REF!,#REF!,'FS USD (ua)'!BB1198)+SUMIFS(#REF!,#REF!,'FS USD (ua)'!BC1198)+SUMIFS(#REF!,#REF!,'FS USD (ua)'!BD1198)+SUMIFS(#REF!,#REF!,'FS USD (ua)'!BE1198)+SUMIFS(#REF!,#REF!,'FS USD (ua)'!BF1198)+SUMIFS(#REF!,#REF!,'FS USD (ua)'!BG1198))/1000</f>
        <v>#REF!</v>
      </c>
      <c r="AH1198" s="231"/>
      <c r="AI1198" s="231"/>
      <c r="AJ1198" s="231"/>
      <c r="AK1198" s="231"/>
      <c r="AM1198" s="231"/>
      <c r="AN1198" s="231"/>
      <c r="AO1198" s="231"/>
      <c r="AP1198" s="231"/>
      <c r="AQ1198" s="231"/>
      <c r="AR1198" s="25" t="e">
        <f>ROUND(AG1198,0)</f>
        <v>#REF!</v>
      </c>
      <c r="AS1198" s="25"/>
      <c r="BA1198" s="3" t="s">
        <v>349</v>
      </c>
      <c r="BB1198" s="3" t="s">
        <v>350</v>
      </c>
    </row>
    <row r="1199" spans="2:54" x14ac:dyDescent="0.2">
      <c r="B1199" s="56"/>
      <c r="C1199" s="62"/>
      <c r="D1199" s="56"/>
      <c r="F1199" s="199" t="s">
        <v>351</v>
      </c>
      <c r="G1199" s="199"/>
      <c r="H1199" s="199"/>
      <c r="I1199" s="199"/>
      <c r="J1199" s="199"/>
      <c r="K1199" s="199"/>
      <c r="L1199" s="199"/>
      <c r="M1199" s="199"/>
      <c r="N1199" s="199"/>
      <c r="O1199" s="199"/>
      <c r="P1199" s="199"/>
      <c r="Q1199" s="199"/>
      <c r="R1199" s="199"/>
      <c r="S1199" s="199"/>
      <c r="T1199" s="199"/>
      <c r="U1199" s="199"/>
      <c r="V1199" s="199"/>
      <c r="W1199" s="199"/>
      <c r="X1199" s="199"/>
      <c r="Y1199" s="199"/>
      <c r="Z1199" s="199"/>
      <c r="AA1199" s="199"/>
      <c r="AB1199" s="199"/>
      <c r="AC1199" s="199"/>
      <c r="AG1199" s="231">
        <v>1441</v>
      </c>
      <c r="AH1199" s="231"/>
      <c r="AI1199" s="231"/>
      <c r="AJ1199" s="231"/>
      <c r="AK1199" s="231"/>
      <c r="AM1199" s="231"/>
      <c r="AN1199" s="231"/>
      <c r="AO1199" s="231"/>
      <c r="AP1199" s="231"/>
      <c r="AQ1199" s="231"/>
      <c r="AR1199" s="25">
        <f>ROUND(AG1199,0)</f>
        <v>1441</v>
      </c>
      <c r="AS1199" s="25"/>
      <c r="BA1199" s="3" t="s">
        <v>352</v>
      </c>
    </row>
    <row r="1200" spans="2:54" x14ac:dyDescent="0.2">
      <c r="B1200" s="56"/>
      <c r="C1200" s="62"/>
      <c r="D1200" s="56"/>
      <c r="F1200" s="199" t="s">
        <v>353</v>
      </c>
      <c r="G1200" s="199"/>
      <c r="H1200" s="199"/>
      <c r="I1200" s="199"/>
      <c r="J1200" s="199"/>
      <c r="K1200" s="199"/>
      <c r="L1200" s="199"/>
      <c r="M1200" s="199"/>
      <c r="N1200" s="199"/>
      <c r="O1200" s="199"/>
      <c r="P1200" s="199"/>
      <c r="Q1200" s="199"/>
      <c r="R1200" s="199"/>
      <c r="S1200" s="199"/>
      <c r="T1200" s="199"/>
      <c r="U1200" s="199"/>
      <c r="V1200" s="199"/>
      <c r="W1200" s="199"/>
      <c r="X1200" s="199"/>
      <c r="Y1200" s="199"/>
      <c r="Z1200" s="199"/>
      <c r="AA1200" s="199"/>
      <c r="AB1200" s="199"/>
      <c r="AC1200" s="75"/>
      <c r="AG1200" s="231">
        <v>43</v>
      </c>
      <c r="AH1200" s="231"/>
      <c r="AI1200" s="231"/>
      <c r="AJ1200" s="231"/>
      <c r="AK1200" s="231"/>
      <c r="AM1200" s="231"/>
      <c r="AN1200" s="231"/>
      <c r="AO1200" s="231"/>
      <c r="AP1200" s="231"/>
      <c r="AQ1200" s="231"/>
      <c r="AR1200" s="25">
        <f>ROUND(AG1200,0)</f>
        <v>43</v>
      </c>
      <c r="AS1200" s="25"/>
      <c r="BA1200" s="3" t="s">
        <v>354</v>
      </c>
    </row>
    <row r="1201" spans="1:58" ht="13.5" thickBot="1" x14ac:dyDescent="0.25">
      <c r="A1201" s="85"/>
      <c r="B1201" s="86"/>
      <c r="C1201" s="86"/>
      <c r="D1201" s="56"/>
      <c r="J1201" s="8"/>
      <c r="AG1201" s="286">
        <f>SUBTOTAL(9,AG1194:AK1200)</f>
        <v>1484</v>
      </c>
      <c r="AH1201" s="286"/>
      <c r="AI1201" s="286"/>
      <c r="AJ1201" s="286"/>
      <c r="AK1201" s="286"/>
      <c r="AM1201" s="301"/>
      <c r="AN1201" s="301"/>
      <c r="AO1201" s="301"/>
      <c r="AP1201" s="301"/>
      <c r="AQ1201" s="301"/>
    </row>
    <row r="1202" spans="1:58" ht="13.5" thickTop="1" x14ac:dyDescent="0.2">
      <c r="A1202" s="85"/>
      <c r="B1202" s="85"/>
      <c r="C1202" s="85"/>
      <c r="J1202" s="8"/>
      <c r="AG1202" s="27"/>
      <c r="AH1202" s="27"/>
      <c r="AI1202" s="27"/>
      <c r="AJ1202" s="27"/>
      <c r="AK1202" s="27"/>
      <c r="AM1202" s="27"/>
      <c r="AN1202" s="27"/>
      <c r="AO1202" s="27"/>
      <c r="AP1202" s="27"/>
      <c r="AQ1202" s="27"/>
    </row>
    <row r="1204" spans="1:58" x14ac:dyDescent="0.2">
      <c r="B1204" s="56"/>
      <c r="C1204" s="57"/>
      <c r="D1204" s="56"/>
      <c r="F1204" s="209" t="str">
        <f>(MID(F1188,1,1)+1)&amp;"."</f>
        <v>6.</v>
      </c>
      <c r="G1204" s="209"/>
      <c r="H1204" s="210" t="s">
        <v>355</v>
      </c>
      <c r="I1204" s="210"/>
      <c r="J1204" s="210"/>
      <c r="K1204" s="210"/>
      <c r="L1204" s="210"/>
      <c r="M1204" s="210"/>
      <c r="N1204" s="210"/>
      <c r="O1204" s="210"/>
      <c r="P1204" s="210"/>
      <c r="Q1204" s="210"/>
      <c r="R1204" s="210"/>
      <c r="S1204" s="210"/>
      <c r="T1204" s="210"/>
      <c r="U1204" s="210"/>
      <c r="V1204" s="210"/>
      <c r="W1204" s="210"/>
      <c r="X1204" s="210"/>
      <c r="Y1204" s="210"/>
      <c r="Z1204" s="210"/>
      <c r="AA1204" s="210"/>
      <c r="AB1204" s="210"/>
      <c r="AC1204" s="210"/>
      <c r="AD1204" s="210"/>
      <c r="AE1204" s="210"/>
      <c r="AF1204" s="210"/>
      <c r="AG1204" s="210"/>
      <c r="AH1204" s="210"/>
      <c r="AI1204" s="210"/>
      <c r="AJ1204" s="210"/>
      <c r="AK1204" s="210"/>
      <c r="AL1204" s="210"/>
      <c r="AM1204" s="210"/>
      <c r="AN1204" s="210"/>
      <c r="AO1204" s="210"/>
      <c r="AP1204" s="210"/>
      <c r="AQ1204" s="210"/>
    </row>
    <row r="1205" spans="1:58" x14ac:dyDescent="0.2">
      <c r="B1205" s="56"/>
      <c r="C1205" s="57"/>
      <c r="D1205" s="56"/>
    </row>
    <row r="1206" spans="1:58" ht="12.75" customHeight="1" x14ac:dyDescent="0.2">
      <c r="B1206" s="56"/>
      <c r="C1206" s="87"/>
      <c r="D1206" s="56"/>
      <c r="F1206" s="193" t="s">
        <v>603</v>
      </c>
      <c r="G1206" s="193"/>
      <c r="H1206" s="193"/>
      <c r="I1206" s="193"/>
      <c r="J1206" s="193"/>
      <c r="K1206" s="193"/>
      <c r="L1206" s="193"/>
      <c r="M1206" s="193"/>
      <c r="N1206" s="193"/>
      <c r="O1206" s="193"/>
      <c r="P1206" s="193"/>
      <c r="Q1206" s="193"/>
      <c r="R1206" s="193"/>
      <c r="S1206" s="193"/>
      <c r="T1206" s="193"/>
      <c r="U1206" s="193"/>
      <c r="V1206" s="193"/>
      <c r="W1206" s="193"/>
      <c r="X1206" s="193"/>
      <c r="Y1206" s="193"/>
      <c r="Z1206" s="193"/>
      <c r="AA1206" s="193"/>
      <c r="AB1206" s="193"/>
      <c r="AC1206" s="193"/>
      <c r="AD1206" s="193"/>
      <c r="AE1206" s="193"/>
      <c r="AF1206" s="193"/>
      <c r="AG1206" s="193"/>
      <c r="AH1206" s="193"/>
      <c r="AI1206" s="193"/>
      <c r="AJ1206" s="193"/>
      <c r="AK1206" s="193"/>
      <c r="AL1206" s="193"/>
      <c r="AM1206" s="193"/>
      <c r="AN1206" s="193"/>
      <c r="AO1206" s="193"/>
      <c r="AP1206" s="193"/>
      <c r="AQ1206" s="193"/>
    </row>
    <row r="1207" spans="1:58" ht="12.75" customHeight="1" x14ac:dyDescent="0.2">
      <c r="B1207" s="56"/>
      <c r="C1207" s="57"/>
      <c r="D1207" s="56"/>
      <c r="F1207" s="193"/>
      <c r="G1207" s="193"/>
      <c r="H1207" s="193"/>
      <c r="I1207" s="193"/>
      <c r="J1207" s="193"/>
      <c r="K1207" s="193"/>
      <c r="L1207" s="193"/>
      <c r="M1207" s="193"/>
      <c r="N1207" s="193"/>
      <c r="O1207" s="193"/>
      <c r="P1207" s="193"/>
      <c r="Q1207" s="193"/>
      <c r="R1207" s="193"/>
      <c r="S1207" s="193"/>
      <c r="T1207" s="193"/>
      <c r="U1207" s="193"/>
      <c r="V1207" s="193"/>
      <c r="W1207" s="193"/>
      <c r="X1207" s="193"/>
      <c r="Y1207" s="193"/>
      <c r="Z1207" s="193"/>
      <c r="AA1207" s="193"/>
      <c r="AB1207" s="193"/>
      <c r="AC1207" s="193"/>
      <c r="AD1207" s="193"/>
      <c r="AE1207" s="193"/>
      <c r="AF1207" s="193"/>
      <c r="AG1207" s="193"/>
      <c r="AH1207" s="193"/>
      <c r="AI1207" s="193"/>
      <c r="AJ1207" s="193"/>
      <c r="AK1207" s="193"/>
      <c r="AL1207" s="193"/>
      <c r="AM1207" s="193"/>
      <c r="AN1207" s="193"/>
      <c r="AO1207" s="193"/>
      <c r="AP1207" s="193"/>
      <c r="AQ1207" s="193"/>
    </row>
    <row r="1208" spans="1:58" x14ac:dyDescent="0.2">
      <c r="B1208" s="56"/>
      <c r="C1208" s="57"/>
      <c r="D1208" s="56"/>
      <c r="AM1208" s="36"/>
      <c r="AN1208" s="36"/>
      <c r="AO1208" s="36"/>
      <c r="AP1208" s="36"/>
      <c r="AQ1208" s="36"/>
    </row>
    <row r="1209" spans="1:58" x14ac:dyDescent="0.2">
      <c r="A1209" s="88"/>
      <c r="B1209" s="56"/>
      <c r="C1209" s="62"/>
      <c r="D1209" s="56"/>
      <c r="AG1209" s="194">
        <v>2017</v>
      </c>
      <c r="AH1209" s="194"/>
      <c r="AI1209" s="194"/>
      <c r="AJ1209" s="194"/>
      <c r="AK1209" s="194"/>
      <c r="AM1209" s="215"/>
      <c r="AN1209" s="215"/>
      <c r="AO1209" s="215"/>
      <c r="AP1209" s="215"/>
      <c r="AQ1209" s="215"/>
    </row>
    <row r="1210" spans="1:58" x14ac:dyDescent="0.2">
      <c r="A1210" s="89"/>
      <c r="B1210" s="90"/>
      <c r="C1210" s="90"/>
      <c r="D1210" s="56"/>
      <c r="F1210" s="232" t="s">
        <v>356</v>
      </c>
      <c r="G1210" s="232"/>
      <c r="H1210" s="232"/>
      <c r="I1210" s="232"/>
      <c r="J1210" s="232"/>
      <c r="K1210" s="232"/>
      <c r="L1210" s="232"/>
      <c r="M1210" s="232"/>
      <c r="N1210" s="232"/>
      <c r="O1210" s="232"/>
      <c r="P1210" s="232"/>
      <c r="Q1210" s="232"/>
      <c r="R1210" s="232"/>
      <c r="S1210" s="232"/>
      <c r="T1210" s="232"/>
      <c r="U1210" s="232"/>
      <c r="V1210" s="232"/>
      <c r="W1210" s="232"/>
      <c r="X1210" s="232"/>
      <c r="Y1210" s="232"/>
      <c r="AG1210" s="231">
        <v>91</v>
      </c>
      <c r="AH1210" s="231"/>
      <c r="AI1210" s="231"/>
      <c r="AJ1210" s="231"/>
      <c r="AK1210" s="231"/>
      <c r="AL1210" s="25"/>
      <c r="AM1210" s="231"/>
      <c r="AN1210" s="231"/>
      <c r="AO1210" s="231"/>
      <c r="AP1210" s="231"/>
      <c r="AQ1210" s="231"/>
      <c r="AR1210" s="25">
        <f t="shared" ref="AR1210:AR1215" si="2">ROUND(AG1210,0)</f>
        <v>91</v>
      </c>
      <c r="AS1210" s="25"/>
      <c r="BA1210" s="3" t="s">
        <v>357</v>
      </c>
      <c r="BB1210" s="3" t="s">
        <v>358</v>
      </c>
      <c r="BC1210" s="3" t="s">
        <v>359</v>
      </c>
    </row>
    <row r="1211" spans="1:58" x14ac:dyDescent="0.2">
      <c r="A1211" s="89"/>
      <c r="B1211" s="90"/>
      <c r="C1211" s="90"/>
      <c r="D1211" s="56"/>
      <c r="F1211" s="232" t="s">
        <v>360</v>
      </c>
      <c r="G1211" s="232"/>
      <c r="H1211" s="232"/>
      <c r="I1211" s="232"/>
      <c r="J1211" s="232"/>
      <c r="K1211" s="232"/>
      <c r="L1211" s="232"/>
      <c r="M1211" s="232"/>
      <c r="N1211" s="232"/>
      <c r="O1211" s="232"/>
      <c r="P1211" s="232"/>
      <c r="Q1211" s="232"/>
      <c r="R1211" s="232"/>
      <c r="S1211" s="232"/>
      <c r="T1211" s="232"/>
      <c r="U1211" s="232"/>
      <c r="V1211" s="232"/>
      <c r="W1211" s="232"/>
      <c r="X1211" s="232"/>
      <c r="Y1211" s="232"/>
      <c r="AG1211" s="231">
        <v>480</v>
      </c>
      <c r="AH1211" s="231"/>
      <c r="AI1211" s="231"/>
      <c r="AJ1211" s="231"/>
      <c r="AK1211" s="231"/>
      <c r="AL1211" s="25"/>
      <c r="AM1211" s="231"/>
      <c r="AN1211" s="231"/>
      <c r="AO1211" s="231"/>
      <c r="AP1211" s="231"/>
      <c r="AQ1211" s="231"/>
      <c r="AR1211" s="25">
        <f t="shared" si="2"/>
        <v>480</v>
      </c>
      <c r="AS1211" s="25"/>
      <c r="BA1211" s="3" t="s">
        <v>361</v>
      </c>
      <c r="BB1211" s="3" t="s">
        <v>362</v>
      </c>
      <c r="BC1211" s="3" t="s">
        <v>363</v>
      </c>
    </row>
    <row r="1212" spans="1:58" x14ac:dyDescent="0.2">
      <c r="A1212" s="89"/>
      <c r="B1212" s="90"/>
      <c r="C1212" s="90"/>
      <c r="D1212" s="56"/>
      <c r="F1212" s="232" t="s">
        <v>364</v>
      </c>
      <c r="G1212" s="232"/>
      <c r="H1212" s="232"/>
      <c r="I1212" s="232"/>
      <c r="J1212" s="232"/>
      <c r="K1212" s="232"/>
      <c r="L1212" s="232"/>
      <c r="M1212" s="232"/>
      <c r="N1212" s="232"/>
      <c r="O1212" s="232"/>
      <c r="P1212" s="232"/>
      <c r="Q1212" s="232"/>
      <c r="R1212" s="232"/>
      <c r="S1212" s="232"/>
      <c r="T1212" s="232"/>
      <c r="U1212" s="232"/>
      <c r="V1212" s="232"/>
      <c r="W1212" s="232"/>
      <c r="X1212" s="232"/>
      <c r="Y1212" s="232"/>
      <c r="AG1212" s="231">
        <v>158</v>
      </c>
      <c r="AH1212" s="231"/>
      <c r="AI1212" s="231"/>
      <c r="AJ1212" s="231"/>
      <c r="AK1212" s="231"/>
      <c r="AL1212" s="25"/>
      <c r="AM1212" s="231"/>
      <c r="AN1212" s="231"/>
      <c r="AO1212" s="231"/>
      <c r="AP1212" s="231"/>
      <c r="AQ1212" s="231"/>
      <c r="AR1212" s="25">
        <f t="shared" si="2"/>
        <v>158</v>
      </c>
      <c r="AS1212" s="25"/>
      <c r="BA1212" s="3" t="s">
        <v>365</v>
      </c>
    </row>
    <row r="1213" spans="1:58" x14ac:dyDescent="0.2">
      <c r="A1213" s="89"/>
      <c r="B1213" s="90"/>
      <c r="C1213" s="90"/>
      <c r="D1213" s="56"/>
      <c r="F1213" s="232" t="s">
        <v>366</v>
      </c>
      <c r="G1213" s="232"/>
      <c r="H1213" s="232"/>
      <c r="I1213" s="232"/>
      <c r="J1213" s="232"/>
      <c r="K1213" s="232"/>
      <c r="L1213" s="232"/>
      <c r="M1213" s="232"/>
      <c r="N1213" s="232"/>
      <c r="O1213" s="232"/>
      <c r="P1213" s="232"/>
      <c r="Q1213" s="232"/>
      <c r="R1213" s="232"/>
      <c r="S1213" s="232"/>
      <c r="T1213" s="232"/>
      <c r="U1213" s="232"/>
      <c r="V1213" s="232"/>
      <c r="W1213" s="232"/>
      <c r="X1213" s="232"/>
      <c r="Y1213" s="232"/>
      <c r="AG1213" s="231">
        <v>487</v>
      </c>
      <c r="AH1213" s="231"/>
      <c r="AI1213" s="231"/>
      <c r="AJ1213" s="231"/>
      <c r="AK1213" s="231"/>
      <c r="AL1213" s="25"/>
      <c r="AM1213" s="231"/>
      <c r="AN1213" s="231"/>
      <c r="AO1213" s="231"/>
      <c r="AP1213" s="231"/>
      <c r="AQ1213" s="231"/>
      <c r="AR1213" s="25">
        <f t="shared" si="2"/>
        <v>487</v>
      </c>
      <c r="AS1213" s="25"/>
      <c r="BA1213" s="3" t="s">
        <v>367</v>
      </c>
    </row>
    <row r="1214" spans="1:58" x14ac:dyDescent="0.2">
      <c r="A1214" s="89"/>
      <c r="B1214" s="90"/>
      <c r="C1214" s="90"/>
      <c r="D1214" s="56"/>
      <c r="F1214" s="232" t="s">
        <v>368</v>
      </c>
      <c r="G1214" s="232"/>
      <c r="H1214" s="232"/>
      <c r="I1214" s="232"/>
      <c r="J1214" s="232"/>
      <c r="K1214" s="232"/>
      <c r="L1214" s="232"/>
      <c r="M1214" s="232"/>
      <c r="N1214" s="232"/>
      <c r="O1214" s="232"/>
      <c r="P1214" s="232"/>
      <c r="Q1214" s="232"/>
      <c r="R1214" s="232"/>
      <c r="S1214" s="232"/>
      <c r="T1214" s="232"/>
      <c r="U1214" s="232"/>
      <c r="V1214" s="232"/>
      <c r="W1214" s="232"/>
      <c r="X1214" s="232"/>
      <c r="Y1214" s="232"/>
      <c r="AG1214" s="231">
        <v>41</v>
      </c>
      <c r="AH1214" s="231"/>
      <c r="AI1214" s="231"/>
      <c r="AJ1214" s="231"/>
      <c r="AK1214" s="231"/>
      <c r="AL1214" s="25"/>
      <c r="AM1214" s="231"/>
      <c r="AN1214" s="231"/>
      <c r="AO1214" s="231"/>
      <c r="AP1214" s="231"/>
      <c r="AQ1214" s="231"/>
      <c r="AR1214" s="25">
        <f t="shared" si="2"/>
        <v>41</v>
      </c>
      <c r="AS1214" s="25"/>
      <c r="BA1214" s="3" t="s">
        <v>369</v>
      </c>
      <c r="BB1214" s="3" t="s">
        <v>370</v>
      </c>
      <c r="BC1214" s="3" t="s">
        <v>371</v>
      </c>
      <c r="BD1214" s="3" t="s">
        <v>372</v>
      </c>
      <c r="BE1214" s="3" t="s">
        <v>373</v>
      </c>
      <c r="BF1214" s="3" t="s">
        <v>374</v>
      </c>
    </row>
    <row r="1215" spans="1:58" x14ac:dyDescent="0.2">
      <c r="A1215" s="89"/>
      <c r="B1215" s="90"/>
      <c r="C1215" s="90"/>
      <c r="D1215" s="56"/>
      <c r="F1215" s="232" t="s">
        <v>375</v>
      </c>
      <c r="G1215" s="232"/>
      <c r="H1215" s="232"/>
      <c r="I1215" s="232"/>
      <c r="J1215" s="232"/>
      <c r="K1215" s="232"/>
      <c r="L1215" s="232"/>
      <c r="M1215" s="232"/>
      <c r="N1215" s="232"/>
      <c r="O1215" s="232"/>
      <c r="P1215" s="232"/>
      <c r="Q1215" s="232"/>
      <c r="R1215" s="232"/>
      <c r="S1215" s="232"/>
      <c r="T1215" s="232"/>
      <c r="U1215" s="232"/>
      <c r="V1215" s="232"/>
      <c r="W1215" s="232"/>
      <c r="X1215" s="232"/>
      <c r="Y1215" s="232"/>
      <c r="AG1215" s="231">
        <v>51</v>
      </c>
      <c r="AH1215" s="231"/>
      <c r="AI1215" s="231"/>
      <c r="AJ1215" s="231"/>
      <c r="AK1215" s="231"/>
      <c r="AL1215" s="25"/>
      <c r="AM1215" s="231"/>
      <c r="AN1215" s="231"/>
      <c r="AO1215" s="231"/>
      <c r="AP1215" s="231"/>
      <c r="AQ1215" s="231"/>
      <c r="AR1215" s="25">
        <f t="shared" si="2"/>
        <v>51</v>
      </c>
      <c r="AS1215" s="25"/>
      <c r="BA1215" s="3" t="s">
        <v>376</v>
      </c>
    </row>
    <row r="1216" spans="1:58" ht="13.5" thickBot="1" x14ac:dyDescent="0.25">
      <c r="B1216" s="56"/>
      <c r="C1216" s="57"/>
      <c r="D1216" s="56"/>
      <c r="AG1216" s="213">
        <f>SUBTOTAL(9,AG1210:AK1215)</f>
        <v>1308</v>
      </c>
      <c r="AH1216" s="213"/>
      <c r="AI1216" s="213"/>
      <c r="AJ1216" s="213"/>
      <c r="AK1216" s="213"/>
      <c r="AL1216" s="25"/>
      <c r="AM1216" s="198"/>
      <c r="AN1216" s="198"/>
      <c r="AO1216" s="198"/>
      <c r="AP1216" s="198"/>
      <c r="AQ1216" s="198"/>
    </row>
    <row r="1217" spans="1:55" ht="13.5" thickTop="1" x14ac:dyDescent="0.2">
      <c r="AG1217" s="91"/>
      <c r="AH1217" s="91"/>
      <c r="AI1217" s="91"/>
      <c r="AJ1217" s="91"/>
      <c r="AK1217" s="91"/>
      <c r="AL1217" s="25"/>
      <c r="AM1217" s="91"/>
      <c r="AN1217" s="91"/>
      <c r="AO1217" s="91"/>
      <c r="AP1217" s="91"/>
      <c r="AQ1217" s="91"/>
    </row>
    <row r="1219" spans="1:55" x14ac:dyDescent="0.2">
      <c r="B1219" s="56"/>
      <c r="C1219" s="57"/>
      <c r="D1219" s="56"/>
      <c r="F1219" s="209" t="str">
        <f>(MID(F1204,1,1)+1)&amp;"."</f>
        <v>7.</v>
      </c>
      <c r="G1219" s="209"/>
      <c r="H1219" s="210" t="s">
        <v>377</v>
      </c>
      <c r="I1219" s="210"/>
      <c r="J1219" s="210"/>
      <c r="K1219" s="210"/>
      <c r="L1219" s="210"/>
      <c r="M1219" s="210"/>
      <c r="N1219" s="210"/>
      <c r="O1219" s="210"/>
      <c r="P1219" s="210"/>
      <c r="Q1219" s="210"/>
      <c r="R1219" s="210"/>
      <c r="S1219" s="210"/>
      <c r="T1219" s="210"/>
      <c r="U1219" s="210"/>
      <c r="V1219" s="210"/>
      <c r="W1219" s="210"/>
      <c r="X1219" s="210"/>
      <c r="Y1219" s="210"/>
      <c r="Z1219" s="210"/>
      <c r="AA1219" s="210"/>
      <c r="AB1219" s="210"/>
      <c r="AC1219" s="210"/>
      <c r="AD1219" s="210"/>
      <c r="AE1219" s="210"/>
      <c r="AF1219" s="210"/>
      <c r="AG1219" s="210"/>
      <c r="AH1219" s="210"/>
      <c r="AI1219" s="210"/>
      <c r="AJ1219" s="210"/>
      <c r="AK1219" s="210"/>
      <c r="AL1219" s="210"/>
      <c r="AM1219" s="210"/>
      <c r="AN1219" s="210"/>
      <c r="AO1219" s="210"/>
      <c r="AP1219" s="210"/>
      <c r="AQ1219" s="210"/>
    </row>
    <row r="1220" spans="1:55" x14ac:dyDescent="0.2">
      <c r="B1220" s="56"/>
      <c r="C1220" s="57"/>
      <c r="D1220" s="56"/>
      <c r="F1220" s="32"/>
      <c r="G1220" s="32"/>
      <c r="H1220" s="16"/>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row>
    <row r="1221" spans="1:55" ht="12.75" customHeight="1" x14ac:dyDescent="0.2">
      <c r="B1221" s="56"/>
      <c r="C1221" s="57"/>
      <c r="D1221" s="56"/>
      <c r="F1221" s="193" t="s">
        <v>604</v>
      </c>
      <c r="G1221" s="193"/>
      <c r="H1221" s="193"/>
      <c r="I1221" s="193"/>
      <c r="J1221" s="193"/>
      <c r="K1221" s="193"/>
      <c r="L1221" s="193"/>
      <c r="M1221" s="193"/>
      <c r="N1221" s="193"/>
      <c r="O1221" s="193"/>
      <c r="P1221" s="193"/>
      <c r="Q1221" s="193"/>
      <c r="R1221" s="193"/>
      <c r="S1221" s="193"/>
      <c r="T1221" s="193"/>
      <c r="U1221" s="193"/>
      <c r="V1221" s="193"/>
      <c r="W1221" s="193"/>
      <c r="X1221" s="193"/>
      <c r="Y1221" s="193"/>
      <c r="Z1221" s="193"/>
      <c r="AA1221" s="193"/>
      <c r="AB1221" s="193"/>
      <c r="AC1221" s="193"/>
      <c r="AD1221" s="193"/>
      <c r="AE1221" s="193"/>
      <c r="AF1221" s="193"/>
      <c r="AG1221" s="193"/>
      <c r="AH1221" s="193"/>
      <c r="AI1221" s="193"/>
      <c r="AJ1221" s="193"/>
      <c r="AK1221" s="193"/>
      <c r="AL1221" s="193"/>
      <c r="AM1221" s="193"/>
      <c r="AN1221" s="193"/>
      <c r="AO1221" s="193"/>
      <c r="AP1221" s="193"/>
      <c r="AQ1221" s="193"/>
    </row>
    <row r="1222" spans="1:55" ht="12.75" customHeight="1" x14ac:dyDescent="0.2">
      <c r="B1222" s="56"/>
      <c r="C1222" s="57"/>
      <c r="D1222" s="56"/>
      <c r="F1222" s="193"/>
      <c r="G1222" s="193"/>
      <c r="H1222" s="193"/>
      <c r="I1222" s="193"/>
      <c r="J1222" s="193"/>
      <c r="K1222" s="193"/>
      <c r="L1222" s="193"/>
      <c r="M1222" s="193"/>
      <c r="N1222" s="193"/>
      <c r="O1222" s="193"/>
      <c r="P1222" s="193"/>
      <c r="Q1222" s="193"/>
      <c r="R1222" s="193"/>
      <c r="S1222" s="193"/>
      <c r="T1222" s="193"/>
      <c r="U1222" s="193"/>
      <c r="V1222" s="193"/>
      <c r="W1222" s="193"/>
      <c r="X1222" s="193"/>
      <c r="Y1222" s="193"/>
      <c r="Z1222" s="193"/>
      <c r="AA1222" s="193"/>
      <c r="AB1222" s="193"/>
      <c r="AC1222" s="193"/>
      <c r="AD1222" s="193"/>
      <c r="AE1222" s="193"/>
      <c r="AF1222" s="193"/>
      <c r="AG1222" s="193"/>
      <c r="AH1222" s="193"/>
      <c r="AI1222" s="193"/>
      <c r="AJ1222" s="193"/>
      <c r="AK1222" s="193"/>
      <c r="AL1222" s="193"/>
      <c r="AM1222" s="193"/>
      <c r="AN1222" s="193"/>
      <c r="AO1222" s="193"/>
      <c r="AP1222" s="193"/>
      <c r="AQ1222" s="193"/>
    </row>
    <row r="1223" spans="1:55" x14ac:dyDescent="0.2">
      <c r="A1223" s="3"/>
      <c r="B1223" s="58"/>
      <c r="C1223" s="58"/>
      <c r="D1223" s="58"/>
      <c r="AG1223" s="194">
        <v>2017</v>
      </c>
      <c r="AH1223" s="194"/>
      <c r="AI1223" s="194"/>
      <c r="AJ1223" s="194"/>
      <c r="AK1223" s="194"/>
      <c r="AM1223" s="215"/>
      <c r="AN1223" s="215"/>
      <c r="AO1223" s="215"/>
      <c r="AP1223" s="215"/>
      <c r="AQ1223" s="215"/>
    </row>
    <row r="1224" spans="1:55" x14ac:dyDescent="0.2">
      <c r="A1224" s="3"/>
      <c r="B1224" s="58"/>
      <c r="C1224" s="58"/>
      <c r="D1224" s="58"/>
      <c r="F1224" s="232" t="s">
        <v>360</v>
      </c>
      <c r="G1224" s="232"/>
      <c r="H1224" s="232"/>
      <c r="I1224" s="232"/>
      <c r="J1224" s="232"/>
      <c r="K1224" s="232"/>
      <c r="L1224" s="232"/>
      <c r="M1224" s="232"/>
      <c r="N1224" s="232"/>
      <c r="O1224" s="232"/>
      <c r="P1224" s="232"/>
      <c r="Q1224" s="232"/>
      <c r="R1224" s="232"/>
      <c r="S1224" s="232"/>
      <c r="T1224" s="232"/>
      <c r="U1224" s="232"/>
      <c r="V1224" s="232"/>
      <c r="W1224" s="232"/>
      <c r="X1224" s="232"/>
      <c r="AG1224" s="231">
        <v>68</v>
      </c>
      <c r="AH1224" s="231"/>
      <c r="AI1224" s="231"/>
      <c r="AJ1224" s="231"/>
      <c r="AK1224" s="231"/>
      <c r="AL1224" s="25"/>
      <c r="AM1224" s="231"/>
      <c r="AN1224" s="231"/>
      <c r="AO1224" s="231"/>
      <c r="AP1224" s="231"/>
      <c r="AQ1224" s="231"/>
      <c r="AR1224" s="25">
        <f t="shared" ref="AR1224:AR1231" si="3">ROUND(AG1224,0)</f>
        <v>68</v>
      </c>
      <c r="AS1224" s="25"/>
      <c r="BA1224" s="3" t="s">
        <v>378</v>
      </c>
      <c r="BB1224" s="3" t="s">
        <v>379</v>
      </c>
      <c r="BC1224" s="3" t="s">
        <v>380</v>
      </c>
    </row>
    <row r="1225" spans="1:55" x14ac:dyDescent="0.2">
      <c r="A1225" s="3"/>
      <c r="B1225" s="58"/>
      <c r="C1225" s="58"/>
      <c r="D1225" s="58"/>
      <c r="F1225" s="232" t="s">
        <v>381</v>
      </c>
      <c r="G1225" s="232"/>
      <c r="H1225" s="232"/>
      <c r="I1225" s="232"/>
      <c r="J1225" s="232"/>
      <c r="K1225" s="232"/>
      <c r="L1225" s="232"/>
      <c r="M1225" s="232"/>
      <c r="N1225" s="232"/>
      <c r="O1225" s="232"/>
      <c r="P1225" s="232"/>
      <c r="Q1225" s="232"/>
      <c r="R1225" s="232"/>
      <c r="S1225" s="232"/>
      <c r="T1225" s="232"/>
      <c r="U1225" s="232"/>
      <c r="V1225" s="232"/>
      <c r="W1225" s="232"/>
      <c r="X1225" s="232"/>
      <c r="Y1225" s="232"/>
      <c r="AG1225" s="231"/>
      <c r="AH1225" s="231"/>
      <c r="AI1225" s="231"/>
      <c r="AJ1225" s="231"/>
      <c r="AK1225" s="231"/>
      <c r="AM1225" s="231"/>
      <c r="AN1225" s="231"/>
      <c r="AO1225" s="231"/>
      <c r="AP1225" s="231"/>
      <c r="AQ1225" s="231"/>
      <c r="AR1225" s="25">
        <f t="shared" si="3"/>
        <v>0</v>
      </c>
      <c r="AS1225" s="25"/>
      <c r="BA1225" s="3" t="s">
        <v>382</v>
      </c>
    </row>
    <row r="1226" spans="1:55" x14ac:dyDescent="0.2">
      <c r="A1226" s="3"/>
      <c r="B1226" s="58"/>
      <c r="C1226" s="58"/>
      <c r="D1226" s="58"/>
      <c r="F1226" s="232" t="s">
        <v>368</v>
      </c>
      <c r="G1226" s="232"/>
      <c r="H1226" s="232"/>
      <c r="I1226" s="232"/>
      <c r="J1226" s="232"/>
      <c r="K1226" s="232"/>
      <c r="L1226" s="232"/>
      <c r="M1226" s="232"/>
      <c r="N1226" s="232"/>
      <c r="O1226" s="232"/>
      <c r="P1226" s="232"/>
      <c r="Q1226" s="232"/>
      <c r="R1226" s="232"/>
      <c r="S1226" s="232"/>
      <c r="T1226" s="232"/>
      <c r="U1226" s="232"/>
      <c r="V1226" s="232"/>
      <c r="W1226" s="232"/>
      <c r="X1226" s="232"/>
      <c r="Y1226" s="232"/>
      <c r="AG1226" s="231">
        <v>4</v>
      </c>
      <c r="AH1226" s="231"/>
      <c r="AI1226" s="231"/>
      <c r="AJ1226" s="231"/>
      <c r="AK1226" s="231"/>
      <c r="AM1226" s="231"/>
      <c r="AN1226" s="231"/>
      <c r="AO1226" s="231"/>
      <c r="AP1226" s="231"/>
      <c r="AQ1226" s="231"/>
      <c r="AR1226" s="25">
        <f t="shared" si="3"/>
        <v>4</v>
      </c>
      <c r="AS1226" s="25"/>
      <c r="BA1226" s="3" t="s">
        <v>383</v>
      </c>
    </row>
    <row r="1227" spans="1:55" x14ac:dyDescent="0.2">
      <c r="A1227" s="3"/>
      <c r="B1227" s="58"/>
      <c r="C1227" s="58"/>
      <c r="D1227" s="58"/>
      <c r="F1227" s="232" t="s">
        <v>384</v>
      </c>
      <c r="G1227" s="232"/>
      <c r="H1227" s="232"/>
      <c r="I1227" s="232"/>
      <c r="J1227" s="232"/>
      <c r="K1227" s="232"/>
      <c r="L1227" s="232"/>
      <c r="M1227" s="232"/>
      <c r="N1227" s="232"/>
      <c r="O1227" s="232"/>
      <c r="P1227" s="232"/>
      <c r="Q1227" s="232"/>
      <c r="R1227" s="232"/>
      <c r="S1227" s="232"/>
      <c r="T1227" s="232"/>
      <c r="U1227" s="232"/>
      <c r="V1227" s="232"/>
      <c r="W1227" s="232"/>
      <c r="X1227" s="232"/>
      <c r="AG1227" s="231"/>
      <c r="AH1227" s="231"/>
      <c r="AI1227" s="231"/>
      <c r="AJ1227" s="231"/>
      <c r="AK1227" s="231"/>
      <c r="AM1227" s="231"/>
      <c r="AN1227" s="231"/>
      <c r="AO1227" s="231"/>
      <c r="AP1227" s="231"/>
      <c r="AQ1227" s="231"/>
      <c r="AR1227" s="25">
        <f t="shared" si="3"/>
        <v>0</v>
      </c>
      <c r="AS1227" s="25"/>
      <c r="BA1227" s="3" t="s">
        <v>385</v>
      </c>
      <c r="BB1227" s="3" t="s">
        <v>386</v>
      </c>
      <c r="BC1227" s="3" t="s">
        <v>387</v>
      </c>
    </row>
    <row r="1228" spans="1:55" hidden="1" x14ac:dyDescent="0.2">
      <c r="A1228" s="3"/>
      <c r="B1228" s="3"/>
      <c r="C1228" s="3"/>
      <c r="D1228" s="3"/>
      <c r="F1228" s="232" t="s">
        <v>388</v>
      </c>
      <c r="G1228" s="232"/>
      <c r="H1228" s="232"/>
      <c r="I1228" s="232"/>
      <c r="J1228" s="232"/>
      <c r="K1228" s="232"/>
      <c r="L1228" s="232"/>
      <c r="M1228" s="232"/>
      <c r="N1228" s="232"/>
      <c r="O1228" s="232"/>
      <c r="P1228" s="232"/>
      <c r="Q1228" s="232"/>
      <c r="R1228" s="232"/>
      <c r="S1228" s="232"/>
      <c r="T1228" s="232"/>
      <c r="U1228" s="232"/>
      <c r="V1228" s="232"/>
      <c r="W1228" s="232"/>
      <c r="X1228" s="232"/>
      <c r="AG1228" s="231" t="e">
        <f>-(SUMIFS(#REF!,#REF!,'FS USD (ua)'!AU1228)+SUMIFS(#REF!,#REF!,'FS USD (ua)'!AV1228)+SUMIFS(#REF!,#REF!,'FS USD (ua)'!AW1228)+SUMIFS(#REF!,#REF!,'FS USD (ua)'!AX1228)+SUMIFS(#REF!,#REF!,'FS USD (ua)'!AY1228)+SUMIFS(#REF!,#REF!,'FS USD (ua)'!AZ1228)+SUMIFS(#REF!,#REF!,'FS USD (ua)'!BA1228)+SUMIFS(#REF!,#REF!,'FS USD (ua)'!BB1228)+SUMIFS(#REF!,#REF!,'FS USD (ua)'!BC1228)+SUMIFS(#REF!,#REF!,'FS USD (ua)'!BD1228)+SUMIFS(#REF!,#REF!,'FS USD (ua)'!BE1228)+SUMIFS(#REF!,#REF!,'FS USD (ua)'!BF1228)+SUMIFS(#REF!,#REF!,'FS USD (ua)'!BG1228))/1000</f>
        <v>#REF!</v>
      </c>
      <c r="AH1228" s="231"/>
      <c r="AI1228" s="231"/>
      <c r="AJ1228" s="231"/>
      <c r="AK1228" s="231"/>
      <c r="AM1228" s="231"/>
      <c r="AN1228" s="231"/>
      <c r="AO1228" s="231"/>
      <c r="AP1228" s="231"/>
      <c r="AQ1228" s="231"/>
      <c r="AR1228" s="25" t="e">
        <f t="shared" si="3"/>
        <v>#REF!</v>
      </c>
      <c r="AS1228" s="25"/>
      <c r="BA1228" s="3" t="s">
        <v>389</v>
      </c>
    </row>
    <row r="1229" spans="1:55" hidden="1" x14ac:dyDescent="0.2">
      <c r="A1229" s="3"/>
      <c r="B1229" s="3"/>
      <c r="C1229" s="3"/>
      <c r="D1229" s="3"/>
      <c r="F1229" s="232" t="s">
        <v>390</v>
      </c>
      <c r="G1229" s="232"/>
      <c r="H1229" s="232"/>
      <c r="I1229" s="232"/>
      <c r="J1229" s="232"/>
      <c r="K1229" s="232"/>
      <c r="L1229" s="232"/>
      <c r="M1229" s="232"/>
      <c r="N1229" s="232"/>
      <c r="O1229" s="232"/>
      <c r="P1229" s="232"/>
      <c r="Q1229" s="232"/>
      <c r="R1229" s="232"/>
      <c r="S1229" s="232"/>
      <c r="T1229" s="232"/>
      <c r="U1229" s="232"/>
      <c r="V1229" s="232"/>
      <c r="W1229" s="232"/>
      <c r="X1229" s="232"/>
      <c r="AG1229" s="231" t="e">
        <f>-(SUMIFS(#REF!,#REF!,'FS USD (ua)'!AU1229)+SUMIFS(#REF!,#REF!,'FS USD (ua)'!AV1229)+SUMIFS(#REF!,#REF!,'FS USD (ua)'!AW1229)+SUMIFS(#REF!,#REF!,'FS USD (ua)'!AX1229)+SUMIFS(#REF!,#REF!,'FS USD (ua)'!AY1229)+SUMIFS(#REF!,#REF!,'FS USD (ua)'!AZ1229)+SUMIFS(#REF!,#REF!,'FS USD (ua)'!BA1229)+SUMIFS(#REF!,#REF!,'FS USD (ua)'!BB1229)+SUMIFS(#REF!,#REF!,'FS USD (ua)'!BC1229)+SUMIFS(#REF!,#REF!,'FS USD (ua)'!BD1229)+SUMIFS(#REF!,#REF!,'FS USD (ua)'!BE1229)+SUMIFS(#REF!,#REF!,'FS USD (ua)'!BF1229)+SUMIFS(#REF!,#REF!,'FS USD (ua)'!BG1229))/1000</f>
        <v>#REF!</v>
      </c>
      <c r="AH1229" s="231"/>
      <c r="AI1229" s="231"/>
      <c r="AJ1229" s="231"/>
      <c r="AK1229" s="231"/>
      <c r="AM1229" s="231"/>
      <c r="AN1229" s="231"/>
      <c r="AO1229" s="231"/>
      <c r="AP1229" s="231"/>
      <c r="AQ1229" s="231"/>
      <c r="AR1229" s="25" t="e">
        <f t="shared" si="3"/>
        <v>#REF!</v>
      </c>
      <c r="AS1229" s="25"/>
      <c r="BA1229" s="3" t="s">
        <v>391</v>
      </c>
    </row>
    <row r="1230" spans="1:55" x14ac:dyDescent="0.2">
      <c r="A1230" s="3"/>
      <c r="B1230" s="58"/>
      <c r="C1230" s="58"/>
      <c r="D1230" s="58"/>
      <c r="F1230" s="232" t="s">
        <v>392</v>
      </c>
      <c r="G1230" s="232"/>
      <c r="H1230" s="232"/>
      <c r="I1230" s="232"/>
      <c r="J1230" s="232"/>
      <c r="K1230" s="232"/>
      <c r="L1230" s="232"/>
      <c r="M1230" s="232"/>
      <c r="N1230" s="232"/>
      <c r="O1230" s="232"/>
      <c r="P1230" s="232"/>
      <c r="Q1230" s="232"/>
      <c r="R1230" s="232"/>
      <c r="S1230" s="232"/>
      <c r="T1230" s="232"/>
      <c r="U1230" s="232"/>
      <c r="V1230" s="232"/>
      <c r="W1230" s="232"/>
      <c r="X1230" s="232"/>
      <c r="AG1230" s="231">
        <v>2</v>
      </c>
      <c r="AH1230" s="231"/>
      <c r="AI1230" s="231"/>
      <c r="AJ1230" s="231"/>
      <c r="AK1230" s="231"/>
      <c r="AM1230" s="231"/>
      <c r="AN1230" s="231"/>
      <c r="AO1230" s="231"/>
      <c r="AP1230" s="231"/>
      <c r="AQ1230" s="231"/>
      <c r="AR1230" s="25">
        <f t="shared" si="3"/>
        <v>2</v>
      </c>
      <c r="AS1230" s="25"/>
      <c r="BA1230" s="3" t="s">
        <v>393</v>
      </c>
    </row>
    <row r="1231" spans="1:55" x14ac:dyDescent="0.2">
      <c r="A1231" s="3"/>
      <c r="B1231" s="58"/>
      <c r="C1231" s="58"/>
      <c r="D1231" s="58"/>
      <c r="F1231" s="232" t="s">
        <v>375</v>
      </c>
      <c r="G1231" s="232"/>
      <c r="H1231" s="232"/>
      <c r="I1231" s="232"/>
      <c r="J1231" s="232"/>
      <c r="K1231" s="232"/>
      <c r="L1231" s="232"/>
      <c r="M1231" s="232"/>
      <c r="N1231" s="232"/>
      <c r="O1231" s="232"/>
      <c r="P1231" s="232"/>
      <c r="Q1231" s="232"/>
      <c r="R1231" s="232"/>
      <c r="S1231" s="232"/>
      <c r="T1231" s="232"/>
      <c r="U1231" s="232"/>
      <c r="V1231" s="232"/>
      <c r="W1231" s="232"/>
      <c r="X1231" s="232"/>
      <c r="AG1231" s="231">
        <v>63</v>
      </c>
      <c r="AH1231" s="231"/>
      <c r="AI1231" s="231"/>
      <c r="AJ1231" s="231"/>
      <c r="AK1231" s="231"/>
      <c r="AM1231" s="231"/>
      <c r="AN1231" s="231"/>
      <c r="AO1231" s="231"/>
      <c r="AP1231" s="231"/>
      <c r="AQ1231" s="231"/>
      <c r="AR1231" s="25">
        <f t="shared" si="3"/>
        <v>63</v>
      </c>
      <c r="AS1231" s="25"/>
      <c r="BA1231" s="3" t="s">
        <v>394</v>
      </c>
      <c r="BB1231" s="3" t="s">
        <v>395</v>
      </c>
    </row>
    <row r="1232" spans="1:55" ht="12" customHeight="1" thickBot="1" x14ac:dyDescent="0.25">
      <c r="A1232" s="3"/>
      <c r="B1232" s="58"/>
      <c r="C1232" s="58"/>
      <c r="D1232" s="58"/>
      <c r="AG1232" s="237">
        <f>SUBTOTAL(9,AG1224:AK1231)</f>
        <v>137</v>
      </c>
      <c r="AH1232" s="237"/>
      <c r="AI1232" s="237"/>
      <c r="AJ1232" s="237"/>
      <c r="AK1232" s="237"/>
      <c r="AM1232" s="310"/>
      <c r="AN1232" s="310"/>
      <c r="AO1232" s="310"/>
      <c r="AP1232" s="310"/>
      <c r="AQ1232" s="310"/>
    </row>
    <row r="1233" spans="1:59" ht="12" customHeight="1" thickTop="1" x14ac:dyDescent="0.2">
      <c r="A1233" s="3"/>
      <c r="B1233" s="58"/>
      <c r="C1233" s="58"/>
      <c r="D1233" s="58"/>
      <c r="AG1233" s="183"/>
      <c r="AH1233" s="183"/>
      <c r="AI1233" s="183"/>
      <c r="AJ1233" s="183"/>
      <c r="AK1233" s="183"/>
      <c r="AM1233" s="92"/>
      <c r="AN1233" s="92"/>
      <c r="AO1233" s="92"/>
      <c r="AP1233" s="92"/>
      <c r="AQ1233" s="92"/>
    </row>
    <row r="1234" spans="1:59" x14ac:dyDescent="0.2">
      <c r="A1234" s="3"/>
      <c r="B1234" s="3"/>
      <c r="C1234" s="3"/>
      <c r="D1234" s="3"/>
      <c r="AG1234" s="92"/>
      <c r="AH1234" s="92"/>
      <c r="AI1234" s="92"/>
      <c r="AJ1234" s="92"/>
      <c r="AK1234" s="92"/>
      <c r="AM1234" s="92"/>
      <c r="AN1234" s="92"/>
      <c r="AO1234" s="92"/>
      <c r="AP1234" s="92"/>
      <c r="AQ1234" s="92"/>
    </row>
    <row r="1235" spans="1:59" ht="11.25" customHeight="1" x14ac:dyDescent="0.2">
      <c r="A1235" s="3"/>
      <c r="B1235" s="3"/>
      <c r="C1235" s="3"/>
      <c r="D1235" s="3"/>
      <c r="F1235" s="209" t="str">
        <f>(MID(F1219,1,1)+1)&amp;"."</f>
        <v>8.</v>
      </c>
      <c r="G1235" s="209"/>
      <c r="H1235" s="210" t="s">
        <v>396</v>
      </c>
      <c r="I1235" s="210"/>
      <c r="J1235" s="210"/>
      <c r="K1235" s="210"/>
      <c r="L1235" s="210"/>
      <c r="M1235" s="210"/>
      <c r="N1235" s="210"/>
      <c r="O1235" s="210"/>
      <c r="P1235" s="210"/>
      <c r="Q1235" s="210"/>
      <c r="R1235" s="210"/>
      <c r="S1235" s="210"/>
      <c r="T1235" s="210"/>
      <c r="U1235" s="210"/>
      <c r="V1235" s="210"/>
      <c r="W1235" s="210"/>
      <c r="X1235" s="210"/>
      <c r="Y1235" s="210"/>
      <c r="Z1235" s="210"/>
      <c r="AA1235" s="210"/>
      <c r="AB1235" s="210"/>
      <c r="AC1235" s="210"/>
      <c r="AD1235" s="210"/>
      <c r="AE1235" s="210"/>
      <c r="AF1235" s="210"/>
      <c r="AG1235" s="210"/>
      <c r="AH1235" s="210"/>
      <c r="AI1235" s="210"/>
      <c r="AJ1235" s="210"/>
      <c r="AK1235" s="210"/>
      <c r="AL1235" s="210"/>
      <c r="AM1235" s="210"/>
      <c r="AN1235" s="210"/>
      <c r="AO1235" s="210"/>
      <c r="AP1235" s="210"/>
      <c r="AQ1235" s="210"/>
    </row>
    <row r="1237" spans="1:59" ht="12.75" customHeight="1" x14ac:dyDescent="0.2">
      <c r="A1237" s="3"/>
      <c r="B1237" s="58"/>
      <c r="C1237" s="58"/>
      <c r="D1237" s="58"/>
      <c r="F1237" s="193" t="s">
        <v>605</v>
      </c>
      <c r="G1237" s="193"/>
      <c r="H1237" s="193"/>
      <c r="I1237" s="193"/>
      <c r="J1237" s="193"/>
      <c r="K1237" s="193"/>
      <c r="L1237" s="193"/>
      <c r="M1237" s="193"/>
      <c r="N1237" s="193"/>
      <c r="O1237" s="193"/>
      <c r="P1237" s="193"/>
      <c r="Q1237" s="193"/>
      <c r="R1237" s="193"/>
      <c r="S1237" s="193"/>
      <c r="T1237" s="193"/>
      <c r="U1237" s="193"/>
      <c r="V1237" s="193"/>
      <c r="W1237" s="193"/>
      <c r="X1237" s="193"/>
      <c r="Y1237" s="193"/>
      <c r="Z1237" s="193"/>
      <c r="AA1237" s="193"/>
      <c r="AB1237" s="193"/>
      <c r="AC1237" s="193"/>
      <c r="AD1237" s="193"/>
      <c r="AE1237" s="193"/>
      <c r="AF1237" s="193"/>
      <c r="AG1237" s="193"/>
      <c r="AH1237" s="193"/>
      <c r="AI1237" s="193"/>
      <c r="AJ1237" s="193"/>
      <c r="AK1237" s="193"/>
      <c r="AL1237" s="193"/>
      <c r="AM1237" s="193"/>
      <c r="AN1237" s="193"/>
      <c r="AO1237" s="193"/>
      <c r="AP1237" s="193"/>
      <c r="AQ1237" s="193"/>
    </row>
    <row r="1238" spans="1:59" ht="12.75" customHeight="1" x14ac:dyDescent="0.2">
      <c r="A1238" s="3"/>
      <c r="B1238" s="58"/>
      <c r="C1238" s="58"/>
      <c r="D1238" s="58"/>
      <c r="F1238" s="193"/>
      <c r="G1238" s="193"/>
      <c r="H1238" s="193"/>
      <c r="I1238" s="193"/>
      <c r="J1238" s="193"/>
      <c r="K1238" s="193"/>
      <c r="L1238" s="193"/>
      <c r="M1238" s="193"/>
      <c r="N1238" s="193"/>
      <c r="O1238" s="193"/>
      <c r="P1238" s="193"/>
      <c r="Q1238" s="193"/>
      <c r="R1238" s="193"/>
      <c r="S1238" s="193"/>
      <c r="T1238" s="193"/>
      <c r="U1238" s="193"/>
      <c r="V1238" s="193"/>
      <c r="W1238" s="193"/>
      <c r="X1238" s="193"/>
      <c r="Y1238" s="193"/>
      <c r="Z1238" s="193"/>
      <c r="AA1238" s="193"/>
      <c r="AB1238" s="193"/>
      <c r="AC1238" s="193"/>
      <c r="AD1238" s="193"/>
      <c r="AE1238" s="193"/>
      <c r="AF1238" s="193"/>
      <c r="AG1238" s="193"/>
      <c r="AH1238" s="193"/>
      <c r="AI1238" s="193"/>
      <c r="AJ1238" s="193"/>
      <c r="AK1238" s="193"/>
      <c r="AL1238" s="193"/>
      <c r="AM1238" s="193"/>
      <c r="AN1238" s="193"/>
      <c r="AO1238" s="193"/>
      <c r="AP1238" s="193"/>
      <c r="AQ1238" s="193"/>
    </row>
    <row r="1239" spans="1:59" x14ac:dyDescent="0.2">
      <c r="A1239" s="3"/>
      <c r="B1239" s="58"/>
      <c r="C1239" s="58"/>
      <c r="D1239" s="58"/>
      <c r="AG1239" s="194">
        <v>2017</v>
      </c>
      <c r="AH1239" s="194"/>
      <c r="AI1239" s="194"/>
      <c r="AJ1239" s="194"/>
      <c r="AK1239" s="194"/>
      <c r="AM1239" s="215"/>
      <c r="AN1239" s="215"/>
      <c r="AO1239" s="215"/>
      <c r="AP1239" s="215"/>
      <c r="AQ1239" s="215"/>
      <c r="AZ1239" s="26"/>
      <c r="BA1239" s="26"/>
      <c r="BB1239" s="26"/>
      <c r="BC1239" s="26"/>
      <c r="BD1239" s="26"/>
      <c r="BE1239" s="26"/>
      <c r="BF1239" s="26"/>
      <c r="BG1239" s="26"/>
    </row>
    <row r="1240" spans="1:59" x14ac:dyDescent="0.2">
      <c r="A1240" s="3"/>
      <c r="B1240" s="58"/>
      <c r="C1240" s="58"/>
      <c r="D1240" s="58"/>
      <c r="F1240" s="210" t="s">
        <v>397</v>
      </c>
      <c r="G1240" s="210"/>
      <c r="H1240" s="210"/>
      <c r="I1240" s="210"/>
      <c r="J1240" s="210"/>
      <c r="K1240" s="210"/>
      <c r="L1240" s="210"/>
      <c r="M1240" s="210"/>
      <c r="N1240" s="210"/>
      <c r="O1240" s="210"/>
      <c r="P1240" s="210"/>
      <c r="Q1240" s="210"/>
      <c r="R1240" s="210"/>
      <c r="S1240" s="210"/>
      <c r="T1240" s="210"/>
      <c r="U1240" s="210"/>
      <c r="V1240" s="210"/>
      <c r="W1240" s="210"/>
      <c r="X1240" s="210"/>
      <c r="Y1240" s="210"/>
      <c r="AG1240" s="83"/>
      <c r="AH1240" s="83"/>
      <c r="AI1240" s="83"/>
      <c r="AJ1240" s="83"/>
      <c r="AK1240" s="83"/>
      <c r="AM1240" s="83"/>
      <c r="AN1240" s="83"/>
      <c r="AO1240" s="83"/>
      <c r="AP1240" s="83"/>
      <c r="AQ1240" s="83"/>
      <c r="AZ1240" s="26"/>
      <c r="BA1240" s="26"/>
      <c r="BB1240" s="26"/>
      <c r="BC1240" s="26"/>
      <c r="BD1240" s="26"/>
      <c r="BE1240" s="26"/>
      <c r="BF1240" s="26"/>
      <c r="BG1240" s="26"/>
    </row>
    <row r="1241" spans="1:59" x14ac:dyDescent="0.2">
      <c r="A1241" s="3"/>
      <c r="B1241" s="58"/>
      <c r="C1241" s="58"/>
      <c r="D1241" s="58"/>
      <c r="F1241" s="232" t="s">
        <v>398</v>
      </c>
      <c r="G1241" s="232"/>
      <c r="H1241" s="232"/>
      <c r="I1241" s="232"/>
      <c r="J1241" s="232"/>
      <c r="K1241" s="232"/>
      <c r="L1241" s="232"/>
      <c r="M1241" s="232"/>
      <c r="N1241" s="232"/>
      <c r="O1241" s="232"/>
      <c r="P1241" s="232"/>
      <c r="Q1241" s="232"/>
      <c r="R1241" s="232"/>
      <c r="S1241" s="232"/>
      <c r="T1241" s="232"/>
      <c r="U1241" s="232"/>
      <c r="V1241" s="232"/>
      <c r="W1241" s="232"/>
      <c r="X1241" s="232"/>
      <c r="Y1241" s="232"/>
      <c r="AG1241" s="231" t="s">
        <v>28</v>
      </c>
      <c r="AH1241" s="231"/>
      <c r="AI1241" s="231"/>
      <c r="AJ1241" s="231"/>
      <c r="AK1241" s="231"/>
      <c r="AM1241" s="231"/>
      <c r="AN1241" s="231"/>
      <c r="AO1241" s="231"/>
      <c r="AP1241" s="231"/>
      <c r="AQ1241" s="231"/>
      <c r="AR1241" s="25" t="e">
        <f>ROUND(AG1241,0)</f>
        <v>#VALUE!</v>
      </c>
      <c r="AS1241" s="25"/>
      <c r="AZ1241" s="26"/>
      <c r="BA1241" s="26" t="s">
        <v>399</v>
      </c>
      <c r="BB1241" s="26" t="s">
        <v>400</v>
      </c>
      <c r="BC1241" s="26" t="s">
        <v>106</v>
      </c>
      <c r="BD1241" s="26" t="s">
        <v>107</v>
      </c>
      <c r="BE1241" s="26"/>
      <c r="BF1241" s="26"/>
      <c r="BG1241" s="26"/>
    </row>
    <row r="1242" spans="1:59" x14ac:dyDescent="0.2">
      <c r="A1242" s="3"/>
      <c r="B1242" s="58"/>
      <c r="C1242" s="58"/>
      <c r="D1242" s="58"/>
      <c r="AG1242" s="309">
        <f>SUBTOTAL(9,AG1241:AK1241)</f>
        <v>0</v>
      </c>
      <c r="AH1242" s="309"/>
      <c r="AI1242" s="309"/>
      <c r="AJ1242" s="309"/>
      <c r="AK1242" s="309"/>
      <c r="AM1242" s="310"/>
      <c r="AN1242" s="310"/>
      <c r="AO1242" s="310"/>
      <c r="AP1242" s="310"/>
      <c r="AQ1242" s="310"/>
      <c r="AZ1242" s="26"/>
      <c r="BA1242" s="26"/>
      <c r="BB1242" s="26"/>
      <c r="BC1242" s="26"/>
      <c r="BD1242" s="26"/>
      <c r="BE1242" s="26"/>
      <c r="BF1242" s="26"/>
      <c r="BG1242" s="26"/>
    </row>
    <row r="1243" spans="1:59" x14ac:dyDescent="0.2">
      <c r="A1243" s="3"/>
      <c r="B1243" s="58"/>
      <c r="C1243" s="58"/>
      <c r="D1243" s="58"/>
      <c r="F1243" s="210" t="s">
        <v>401</v>
      </c>
      <c r="G1243" s="210"/>
      <c r="H1243" s="210"/>
      <c r="I1243" s="210"/>
      <c r="J1243" s="210"/>
      <c r="K1243" s="210"/>
      <c r="L1243" s="210"/>
      <c r="M1243" s="210"/>
      <c r="N1243" s="210"/>
      <c r="O1243" s="210"/>
      <c r="P1243" s="210"/>
      <c r="Q1243" s="210"/>
      <c r="R1243" s="210"/>
      <c r="S1243" s="210"/>
      <c r="T1243" s="210"/>
      <c r="U1243" s="210"/>
      <c r="V1243" s="210"/>
      <c r="W1243" s="210"/>
      <c r="X1243" s="210"/>
      <c r="Y1243" s="210"/>
      <c r="AM1243" s="36"/>
      <c r="AN1243" s="36"/>
      <c r="AO1243" s="36"/>
      <c r="AP1243" s="36"/>
      <c r="AQ1243" s="36"/>
      <c r="AZ1243" s="26"/>
      <c r="BA1243" s="26"/>
      <c r="BB1243" s="26"/>
      <c r="BC1243" s="26"/>
      <c r="BD1243" s="26"/>
      <c r="BE1243" s="26"/>
      <c r="BF1243" s="26"/>
      <c r="BG1243" s="26"/>
    </row>
    <row r="1244" spans="1:59" x14ac:dyDescent="0.2">
      <c r="A1244" s="3"/>
      <c r="B1244" s="58"/>
      <c r="C1244" s="58"/>
      <c r="D1244" s="58"/>
      <c r="F1244" s="232" t="s">
        <v>402</v>
      </c>
      <c r="G1244" s="232"/>
      <c r="H1244" s="232"/>
      <c r="I1244" s="232"/>
      <c r="J1244" s="232"/>
      <c r="K1244" s="232"/>
      <c r="L1244" s="232"/>
      <c r="M1244" s="232"/>
      <c r="N1244" s="232"/>
      <c r="O1244" s="232"/>
      <c r="P1244" s="232"/>
      <c r="Q1244" s="232"/>
      <c r="R1244" s="232"/>
      <c r="S1244" s="232"/>
      <c r="T1244" s="232"/>
      <c r="U1244" s="232"/>
      <c r="V1244" s="232"/>
      <c r="W1244" s="232"/>
      <c r="X1244" s="232"/>
      <c r="Y1244" s="232"/>
      <c r="AG1244" s="231" t="s">
        <v>28</v>
      </c>
      <c r="AH1244" s="231"/>
      <c r="AI1244" s="231"/>
      <c r="AJ1244" s="231"/>
      <c r="AK1244" s="231"/>
      <c r="AM1244" s="231"/>
      <c r="AN1244" s="231"/>
      <c r="AO1244" s="231"/>
      <c r="AP1244" s="231"/>
      <c r="AQ1244" s="231"/>
      <c r="AR1244" s="25" t="e">
        <f>ROUND(AG1244,0)</f>
        <v>#VALUE!</v>
      </c>
      <c r="AS1244" s="25"/>
      <c r="AZ1244" s="26"/>
      <c r="BA1244" s="26" t="s">
        <v>403</v>
      </c>
      <c r="BB1244" s="26"/>
      <c r="BC1244" s="26"/>
      <c r="BD1244" s="26"/>
      <c r="BE1244" s="26"/>
      <c r="BF1244" s="26"/>
      <c r="BG1244" s="26"/>
    </row>
    <row r="1245" spans="1:59" x14ac:dyDescent="0.2">
      <c r="A1245" s="3"/>
      <c r="B1245" s="58"/>
      <c r="C1245" s="58"/>
      <c r="D1245" s="58"/>
      <c r="E1245" s="26"/>
      <c r="F1245" s="249" t="s">
        <v>404</v>
      </c>
      <c r="G1245" s="249"/>
      <c r="H1245" s="249"/>
      <c r="I1245" s="249"/>
      <c r="J1245" s="249"/>
      <c r="K1245" s="249"/>
      <c r="L1245" s="249"/>
      <c r="M1245" s="249"/>
      <c r="N1245" s="249"/>
      <c r="O1245" s="249"/>
      <c r="P1245" s="249"/>
      <c r="Q1245" s="249"/>
      <c r="R1245" s="249"/>
      <c r="S1245" s="249"/>
      <c r="T1245" s="249"/>
      <c r="U1245" s="249"/>
      <c r="V1245" s="249"/>
      <c r="W1245" s="249"/>
      <c r="X1245" s="249"/>
      <c r="Y1245" s="249"/>
      <c r="Z1245" s="26"/>
      <c r="AA1245" s="26"/>
      <c r="AB1245" s="26"/>
      <c r="AC1245" s="26"/>
      <c r="AD1245" s="26"/>
      <c r="AE1245" s="26"/>
      <c r="AF1245" s="26"/>
      <c r="AG1245" s="231" t="s">
        <v>28</v>
      </c>
      <c r="AH1245" s="231"/>
      <c r="AI1245" s="231"/>
      <c r="AJ1245" s="231"/>
      <c r="AK1245" s="231"/>
      <c r="AL1245" s="26"/>
      <c r="AM1245" s="231"/>
      <c r="AN1245" s="231"/>
      <c r="AO1245" s="231"/>
      <c r="AP1245" s="231"/>
      <c r="AQ1245" s="231"/>
      <c r="AR1245" s="25" t="e">
        <f>ROUND(AG1245,0)</f>
        <v>#VALUE!</v>
      </c>
      <c r="AS1245" s="25"/>
      <c r="AZ1245" s="26"/>
      <c r="BA1245" s="26"/>
      <c r="BB1245" s="26"/>
      <c r="BC1245" s="26" t="s">
        <v>405</v>
      </c>
      <c r="BD1245" s="26"/>
      <c r="BE1245" s="26"/>
      <c r="BF1245" s="26"/>
      <c r="BG1245" s="26"/>
    </row>
    <row r="1246" spans="1:59" x14ac:dyDescent="0.2">
      <c r="A1246" s="3"/>
      <c r="B1246" s="58"/>
      <c r="C1246" s="58"/>
      <c r="D1246" s="58"/>
      <c r="F1246" s="232" t="s">
        <v>406</v>
      </c>
      <c r="G1246" s="232"/>
      <c r="H1246" s="232"/>
      <c r="I1246" s="232"/>
      <c r="J1246" s="232"/>
      <c r="K1246" s="232"/>
      <c r="L1246" s="232"/>
      <c r="M1246" s="232"/>
      <c r="N1246" s="232"/>
      <c r="O1246" s="232"/>
      <c r="P1246" s="232"/>
      <c r="Q1246" s="232"/>
      <c r="R1246" s="232"/>
      <c r="S1246" s="232"/>
      <c r="T1246" s="232"/>
      <c r="U1246" s="232"/>
      <c r="V1246" s="232"/>
      <c r="W1246" s="232"/>
      <c r="X1246" s="232"/>
      <c r="Y1246" s="232"/>
      <c r="AG1246" s="231" t="s">
        <v>28</v>
      </c>
      <c r="AH1246" s="231"/>
      <c r="AI1246" s="231"/>
      <c r="AJ1246" s="231"/>
      <c r="AK1246" s="231"/>
      <c r="AM1246" s="231"/>
      <c r="AN1246" s="231"/>
      <c r="AO1246" s="231"/>
      <c r="AP1246" s="231"/>
      <c r="AQ1246" s="231"/>
      <c r="AR1246" s="25" t="e">
        <f>ROUND(AG1246,0)</f>
        <v>#VALUE!</v>
      </c>
      <c r="AS1246" s="25"/>
      <c r="AZ1246" s="26"/>
      <c r="BA1246" s="26" t="s">
        <v>407</v>
      </c>
      <c r="BB1246" s="26"/>
      <c r="BC1246" s="26"/>
      <c r="BD1246" s="26"/>
      <c r="BE1246" s="26"/>
      <c r="BF1246" s="26"/>
      <c r="BG1246" s="26"/>
    </row>
    <row r="1247" spans="1:59" x14ac:dyDescent="0.2">
      <c r="A1247" s="3"/>
      <c r="B1247" s="58"/>
      <c r="C1247" s="58"/>
      <c r="D1247" s="58"/>
      <c r="F1247" s="232" t="s">
        <v>375</v>
      </c>
      <c r="G1247" s="232"/>
      <c r="H1247" s="232"/>
      <c r="I1247" s="232"/>
      <c r="J1247" s="232"/>
      <c r="K1247" s="232"/>
      <c r="L1247" s="232"/>
      <c r="M1247" s="232"/>
      <c r="N1247" s="232"/>
      <c r="O1247" s="232"/>
      <c r="P1247" s="232"/>
      <c r="Q1247" s="232"/>
      <c r="R1247" s="232"/>
      <c r="S1247" s="232"/>
      <c r="T1247" s="232"/>
      <c r="U1247" s="232"/>
      <c r="V1247" s="232"/>
      <c r="W1247" s="232"/>
      <c r="X1247" s="232"/>
      <c r="Y1247" s="232"/>
      <c r="AG1247" s="231">
        <v>10</v>
      </c>
      <c r="AH1247" s="231"/>
      <c r="AI1247" s="231"/>
      <c r="AJ1247" s="231"/>
      <c r="AK1247" s="231"/>
      <c r="AM1247" s="231"/>
      <c r="AN1247" s="231"/>
      <c r="AO1247" s="231"/>
      <c r="AP1247" s="231"/>
      <c r="AQ1247" s="231"/>
      <c r="AR1247" s="25">
        <f>ROUND(AG1247,0)</f>
        <v>10</v>
      </c>
      <c r="AS1247" s="25"/>
      <c r="AZ1247" s="26"/>
      <c r="BA1247" s="26" t="s">
        <v>408</v>
      </c>
      <c r="BB1247" s="26" t="s">
        <v>409</v>
      </c>
      <c r="BC1247" s="26" t="s">
        <v>410</v>
      </c>
      <c r="BD1247" s="26" t="s">
        <v>411</v>
      </c>
      <c r="BE1247" s="26" t="s">
        <v>412</v>
      </c>
      <c r="BF1247" s="26" t="s">
        <v>413</v>
      </c>
      <c r="BG1247" s="26" t="s">
        <v>414</v>
      </c>
    </row>
    <row r="1248" spans="1:59" x14ac:dyDescent="0.2">
      <c r="A1248" s="3"/>
      <c r="B1248" s="58"/>
      <c r="C1248" s="58"/>
      <c r="D1248" s="58"/>
      <c r="AG1248" s="309">
        <f>SUBTOTAL(9,AG1244:AK1247)</f>
        <v>10</v>
      </c>
      <c r="AH1248" s="309"/>
      <c r="AI1248" s="309"/>
      <c r="AJ1248" s="309"/>
      <c r="AK1248" s="309"/>
      <c r="AM1248" s="310"/>
      <c r="AN1248" s="310"/>
      <c r="AO1248" s="310"/>
      <c r="AP1248" s="310"/>
      <c r="AQ1248" s="310"/>
      <c r="AZ1248" s="26"/>
      <c r="BA1248" s="26"/>
      <c r="BB1248" s="26"/>
      <c r="BC1248" s="26"/>
      <c r="BD1248" s="26"/>
      <c r="BE1248" s="26"/>
      <c r="BF1248" s="26"/>
      <c r="BG1248" s="26"/>
    </row>
    <row r="1249" spans="1:43" ht="13.5" thickBot="1" x14ac:dyDescent="0.25">
      <c r="A1249" s="3"/>
      <c r="B1249" s="58"/>
      <c r="C1249" s="58"/>
      <c r="D1249" s="58"/>
      <c r="AG1249" s="237">
        <f>AG1242+AG1248+0.2</f>
        <v>10.199999999999999</v>
      </c>
      <c r="AH1249" s="237"/>
      <c r="AI1249" s="237"/>
      <c r="AJ1249" s="237"/>
      <c r="AK1249" s="237"/>
      <c r="AM1249" s="310"/>
      <c r="AN1249" s="310"/>
      <c r="AO1249" s="310"/>
      <c r="AP1249" s="310"/>
      <c r="AQ1249" s="310"/>
    </row>
    <row r="1250" spans="1:43" ht="13.5" thickTop="1" x14ac:dyDescent="0.2">
      <c r="A1250" s="3"/>
      <c r="B1250" s="3"/>
      <c r="C1250" s="3"/>
      <c r="D1250" s="3"/>
      <c r="AG1250" s="92"/>
      <c r="AH1250" s="92"/>
      <c r="AI1250" s="92"/>
      <c r="AJ1250" s="92"/>
      <c r="AK1250" s="92"/>
      <c r="AM1250" s="92"/>
      <c r="AN1250" s="92"/>
      <c r="AO1250" s="92"/>
      <c r="AP1250" s="92"/>
      <c r="AQ1250" s="92"/>
    </row>
    <row r="1251" spans="1:43" x14ac:dyDescent="0.2">
      <c r="A1251" s="3"/>
      <c r="B1251" s="3"/>
      <c r="C1251" s="3"/>
      <c r="D1251" s="3"/>
      <c r="AG1251" s="92"/>
      <c r="AH1251" s="92"/>
      <c r="AI1251" s="92"/>
      <c r="AJ1251" s="92"/>
      <c r="AK1251" s="92"/>
      <c r="AM1251" s="92"/>
      <c r="AN1251" s="92"/>
      <c r="AO1251" s="92"/>
      <c r="AP1251" s="92"/>
      <c r="AQ1251" s="92"/>
    </row>
    <row r="1252" spans="1:43" x14ac:dyDescent="0.2">
      <c r="A1252" s="3"/>
      <c r="B1252" s="3"/>
      <c r="C1252" s="3"/>
      <c r="D1252" s="3"/>
      <c r="AG1252" s="92"/>
      <c r="AH1252" s="92"/>
      <c r="AI1252" s="92"/>
      <c r="AJ1252" s="92"/>
      <c r="AK1252" s="92"/>
      <c r="AM1252" s="92"/>
      <c r="AN1252" s="92"/>
      <c r="AO1252" s="92"/>
      <c r="AP1252" s="92"/>
      <c r="AQ1252" s="92"/>
    </row>
    <row r="1253" spans="1:43" x14ac:dyDescent="0.2">
      <c r="A1253" s="3"/>
      <c r="B1253" s="3"/>
      <c r="C1253" s="3"/>
      <c r="D1253" s="3"/>
      <c r="AG1253" s="92"/>
      <c r="AH1253" s="92"/>
      <c r="AI1253" s="92"/>
      <c r="AJ1253" s="92"/>
      <c r="AK1253" s="92"/>
      <c r="AM1253" s="92"/>
      <c r="AN1253" s="92"/>
      <c r="AO1253" s="92"/>
      <c r="AP1253" s="92"/>
      <c r="AQ1253" s="92"/>
    </row>
    <row r="1254" spans="1:43" x14ac:dyDescent="0.2">
      <c r="A1254" s="3"/>
      <c r="B1254" s="3"/>
      <c r="C1254" s="3"/>
      <c r="D1254" s="3"/>
      <c r="AG1254" s="92"/>
      <c r="AH1254" s="92"/>
      <c r="AI1254" s="92"/>
      <c r="AJ1254" s="92"/>
      <c r="AK1254" s="92"/>
      <c r="AM1254" s="92"/>
      <c r="AN1254" s="92"/>
      <c r="AO1254" s="92"/>
      <c r="AP1254" s="92"/>
      <c r="AQ1254" s="92"/>
    </row>
    <row r="1255" spans="1:43" x14ac:dyDescent="0.2">
      <c r="A1255" s="3"/>
      <c r="B1255" s="3"/>
      <c r="C1255" s="3"/>
      <c r="D1255" s="3"/>
      <c r="AG1255" s="92"/>
      <c r="AH1255" s="92"/>
      <c r="AI1255" s="92"/>
      <c r="AJ1255" s="92"/>
      <c r="AK1255" s="92"/>
      <c r="AM1255" s="92"/>
      <c r="AN1255" s="92"/>
      <c r="AO1255" s="92"/>
      <c r="AP1255" s="92"/>
      <c r="AQ1255" s="92"/>
    </row>
    <row r="1256" spans="1:43" ht="12.75" customHeight="1" x14ac:dyDescent="0.2">
      <c r="F1256" s="93"/>
      <c r="G1256" s="93"/>
      <c r="H1256" s="93"/>
      <c r="I1256" s="93"/>
      <c r="J1256" s="93"/>
      <c r="K1256" s="93"/>
      <c r="L1256" s="93"/>
      <c r="M1256" s="93"/>
      <c r="N1256" s="93"/>
      <c r="O1256" s="93"/>
      <c r="P1256" s="93"/>
      <c r="Q1256" s="93"/>
      <c r="R1256" s="93"/>
      <c r="S1256" s="93"/>
      <c r="T1256" s="93"/>
      <c r="U1256" s="93"/>
      <c r="V1256" s="93"/>
      <c r="W1256" s="93"/>
      <c r="X1256" s="93"/>
      <c r="Y1256" s="93"/>
      <c r="Z1256" s="93"/>
      <c r="AA1256" s="93"/>
      <c r="AB1256" s="93"/>
      <c r="AC1256" s="93"/>
      <c r="AD1256" s="93"/>
      <c r="AE1256" s="93"/>
      <c r="AF1256" s="93"/>
      <c r="AG1256" s="93"/>
      <c r="AH1256" s="93"/>
      <c r="AI1256" s="93"/>
      <c r="AJ1256" s="93"/>
      <c r="AK1256" s="93"/>
      <c r="AL1256" s="93"/>
      <c r="AM1256" s="93"/>
      <c r="AN1256" s="93"/>
      <c r="AO1256" s="93"/>
      <c r="AP1256" s="93"/>
      <c r="AQ1256" s="36"/>
    </row>
    <row r="1257" spans="1:43" s="96" customFormat="1" x14ac:dyDescent="0.2">
      <c r="A1257" s="94"/>
      <c r="B1257" s="94"/>
      <c r="C1257" s="95"/>
      <c r="D1257" s="94"/>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c r="AN1257" s="97"/>
      <c r="AO1257" s="97"/>
      <c r="AP1257" s="97"/>
    </row>
    <row r="1258" spans="1:43" x14ac:dyDescent="0.2">
      <c r="E1258" s="36"/>
      <c r="F1258" s="36"/>
      <c r="G1258" s="36"/>
      <c r="H1258" s="36"/>
      <c r="I1258" s="36"/>
      <c r="J1258" s="36"/>
      <c r="K1258" s="36"/>
      <c r="L1258" s="36"/>
      <c r="M1258" s="36"/>
      <c r="N1258" s="36"/>
      <c r="O1258" s="36"/>
      <c r="P1258" s="36"/>
      <c r="Q1258" s="36"/>
      <c r="R1258" s="36"/>
      <c r="S1258" s="36"/>
      <c r="T1258" s="36"/>
      <c r="U1258" s="36"/>
      <c r="V1258" s="36"/>
      <c r="W1258" s="36"/>
      <c r="X1258" s="36"/>
      <c r="Y1258" s="36"/>
      <c r="Z1258" s="36"/>
      <c r="AA1258" s="36"/>
      <c r="AB1258" s="36"/>
      <c r="AC1258" s="36"/>
      <c r="AD1258" s="36"/>
      <c r="AE1258" s="36"/>
      <c r="AF1258" s="36"/>
      <c r="AG1258" s="36"/>
      <c r="AH1258" s="36"/>
      <c r="AI1258" s="36"/>
      <c r="AJ1258" s="36"/>
      <c r="AK1258" s="36"/>
      <c r="AL1258" s="36"/>
      <c r="AM1258" s="43" t="s">
        <v>28</v>
      </c>
      <c r="AN1258" s="313">
        <f>AN1181+1</f>
        <v>18</v>
      </c>
      <c r="AO1258" s="313"/>
      <c r="AP1258" s="43" t="s">
        <v>28</v>
      </c>
      <c r="AQ1258" s="19"/>
    </row>
    <row r="1259" spans="1:43" x14ac:dyDescent="0.2">
      <c r="E1259" s="217" t="str">
        <f>UPPER($Y$28)</f>
        <v>ПТ ЛОМБАРД "МЕРКУРІЙ"</v>
      </c>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c r="AQ1259" s="217"/>
    </row>
    <row r="1260" spans="1:43" x14ac:dyDescent="0.2">
      <c r="E1260" s="225" t="s">
        <v>150</v>
      </c>
      <c r="F1260" s="225"/>
      <c r="G1260" s="225"/>
      <c r="H1260" s="225"/>
      <c r="I1260" s="225"/>
      <c r="J1260" s="225"/>
      <c r="K1260" s="225"/>
      <c r="L1260" s="225"/>
      <c r="M1260" s="225"/>
      <c r="N1260" s="225"/>
      <c r="O1260" s="225"/>
      <c r="P1260" s="225"/>
      <c r="Q1260" s="225"/>
      <c r="R1260" s="225"/>
      <c r="S1260" s="225"/>
      <c r="T1260" s="225"/>
      <c r="U1260" s="225"/>
      <c r="V1260" s="225"/>
      <c r="W1260" s="225"/>
      <c r="X1260" s="225"/>
      <c r="Y1260" s="225"/>
      <c r="Z1260" s="225"/>
      <c r="AA1260" s="225"/>
      <c r="AB1260" s="225"/>
      <c r="AC1260" s="225"/>
      <c r="AD1260" s="225"/>
      <c r="AE1260" s="225"/>
      <c r="AF1260" s="225"/>
      <c r="AG1260" s="225"/>
      <c r="AH1260" s="225"/>
      <c r="AI1260" s="225"/>
      <c r="AJ1260" s="225"/>
      <c r="AK1260" s="225"/>
      <c r="AL1260" s="225"/>
      <c r="AM1260" s="225"/>
      <c r="AN1260" s="225"/>
      <c r="AO1260" s="225"/>
      <c r="AP1260" s="225"/>
      <c r="AQ1260" s="225"/>
    </row>
    <row r="1261" spans="1:43" x14ac:dyDescent="0.2">
      <c r="E1261" s="225" t="str">
        <f>$E$279</f>
        <v>ЗА РІК, ЩО ЗАКІНЧИВСЯ 31 ГРУДНЯ 2017 РОКУ</v>
      </c>
      <c r="F1261" s="225"/>
      <c r="G1261" s="225"/>
      <c r="H1261" s="225"/>
      <c r="I1261" s="225"/>
      <c r="J1261" s="225"/>
      <c r="K1261" s="225"/>
      <c r="L1261" s="225"/>
      <c r="M1261" s="225"/>
      <c r="N1261" s="225"/>
      <c r="O1261" s="225"/>
      <c r="P1261" s="225"/>
      <c r="Q1261" s="225"/>
      <c r="R1261" s="225"/>
      <c r="S1261" s="225"/>
      <c r="T1261" s="225"/>
      <c r="U1261" s="225"/>
      <c r="V1261" s="225"/>
      <c r="W1261" s="225"/>
      <c r="X1261" s="225"/>
      <c r="Y1261" s="225"/>
      <c r="Z1261" s="225"/>
      <c r="AA1261" s="225"/>
      <c r="AB1261" s="225"/>
      <c r="AC1261" s="225"/>
      <c r="AD1261" s="225"/>
      <c r="AE1261" s="225"/>
      <c r="AF1261" s="225"/>
      <c r="AG1261" s="225"/>
      <c r="AH1261" s="225"/>
      <c r="AI1261" s="225"/>
      <c r="AJ1261" s="225"/>
      <c r="AK1261" s="225"/>
      <c r="AL1261" s="225"/>
      <c r="AM1261" s="225"/>
      <c r="AN1261" s="225"/>
      <c r="AO1261" s="225"/>
      <c r="AP1261" s="225"/>
      <c r="AQ1261" s="225"/>
    </row>
    <row r="1262" spans="1:43" x14ac:dyDescent="0.2">
      <c r="E1262" s="227" t="str">
        <f>$E$210</f>
        <v>(в тисячах гривень, якщо не вказано інше)</v>
      </c>
      <c r="F1262" s="227"/>
      <c r="G1262" s="227"/>
      <c r="H1262" s="227"/>
      <c r="I1262" s="227"/>
      <c r="J1262" s="227"/>
      <c r="K1262" s="227"/>
      <c r="L1262" s="227"/>
      <c r="M1262" s="227"/>
      <c r="N1262" s="227"/>
      <c r="O1262" s="227"/>
      <c r="P1262" s="227"/>
      <c r="Q1262" s="227"/>
      <c r="R1262" s="227"/>
      <c r="S1262" s="227"/>
      <c r="T1262" s="227"/>
      <c r="U1262" s="227"/>
      <c r="V1262" s="227"/>
      <c r="W1262" s="227"/>
      <c r="X1262" s="227"/>
      <c r="Y1262" s="227"/>
      <c r="Z1262" s="227"/>
      <c r="AA1262" s="227"/>
      <c r="AB1262" s="227"/>
      <c r="AC1262" s="227"/>
      <c r="AD1262" s="227"/>
      <c r="AE1262" s="227"/>
      <c r="AF1262" s="227"/>
      <c r="AG1262" s="227"/>
      <c r="AH1262" s="227"/>
      <c r="AI1262" s="227"/>
      <c r="AJ1262" s="227"/>
      <c r="AK1262" s="227"/>
      <c r="AL1262" s="227"/>
      <c r="AM1262" s="227"/>
      <c r="AN1262" s="227"/>
      <c r="AO1262" s="227"/>
      <c r="AP1262" s="227"/>
      <c r="AQ1262" s="227"/>
    </row>
    <row r="1263" spans="1:43" x14ac:dyDescent="0.2">
      <c r="E1263" s="82"/>
      <c r="F1263" s="82"/>
      <c r="G1263" s="82"/>
      <c r="H1263" s="82"/>
      <c r="I1263" s="82"/>
      <c r="J1263" s="82"/>
      <c r="K1263" s="82"/>
      <c r="L1263" s="82"/>
      <c r="M1263" s="82"/>
      <c r="N1263" s="82"/>
      <c r="O1263" s="82"/>
      <c r="P1263" s="82"/>
      <c r="Q1263" s="82"/>
      <c r="R1263" s="82"/>
      <c r="S1263" s="82"/>
      <c r="T1263" s="82"/>
      <c r="U1263" s="82"/>
      <c r="V1263" s="82"/>
      <c r="W1263" s="82"/>
      <c r="X1263" s="82"/>
      <c r="Y1263" s="82"/>
      <c r="Z1263" s="82"/>
      <c r="AA1263" s="82"/>
      <c r="AB1263" s="82"/>
      <c r="AC1263" s="82"/>
      <c r="AD1263" s="82"/>
      <c r="AE1263" s="82"/>
      <c r="AF1263" s="82"/>
      <c r="AG1263" s="82"/>
      <c r="AH1263" s="82"/>
      <c r="AI1263" s="82"/>
      <c r="AJ1263" s="82"/>
      <c r="AK1263" s="82"/>
      <c r="AL1263" s="82"/>
      <c r="AM1263" s="82"/>
      <c r="AN1263" s="82"/>
      <c r="AO1263" s="82"/>
      <c r="AP1263" s="82"/>
      <c r="AQ1263" s="82"/>
    </row>
    <row r="1264" spans="1:43" x14ac:dyDescent="0.2">
      <c r="E1264" s="82"/>
      <c r="F1264" s="82"/>
      <c r="G1264" s="82"/>
      <c r="H1264" s="82"/>
      <c r="I1264" s="82"/>
      <c r="J1264" s="82"/>
      <c r="K1264" s="82"/>
      <c r="L1264" s="82"/>
      <c r="M1264" s="82"/>
      <c r="N1264" s="82"/>
      <c r="O1264" s="82"/>
      <c r="P1264" s="82"/>
      <c r="Q1264" s="82"/>
      <c r="R1264" s="82"/>
      <c r="S1264" s="82"/>
      <c r="T1264" s="82"/>
      <c r="U1264" s="82"/>
      <c r="V1264" s="82"/>
      <c r="W1264" s="82"/>
      <c r="X1264" s="82"/>
      <c r="Y1264" s="82"/>
      <c r="Z1264" s="82"/>
      <c r="AA1264" s="82"/>
      <c r="AB1264" s="82"/>
      <c r="AC1264" s="82"/>
      <c r="AD1264" s="82"/>
      <c r="AE1264" s="82"/>
      <c r="AF1264" s="82"/>
      <c r="AG1264" s="82"/>
      <c r="AH1264" s="82"/>
      <c r="AI1264" s="82"/>
      <c r="AJ1264" s="82"/>
      <c r="AK1264" s="82"/>
      <c r="AL1264" s="82"/>
      <c r="AM1264" s="82"/>
      <c r="AN1264" s="82"/>
      <c r="AO1264" s="82"/>
      <c r="AP1264" s="82"/>
      <c r="AQ1264" s="82"/>
    </row>
    <row r="1265" spans="5:43" x14ac:dyDescent="0.2">
      <c r="E1265" s="82"/>
      <c r="F1265" s="313" t="s">
        <v>415</v>
      </c>
      <c r="G1265" s="313"/>
      <c r="H1265" s="313"/>
      <c r="I1265" s="316" t="s">
        <v>416</v>
      </c>
      <c r="J1265" s="316"/>
      <c r="K1265" s="316"/>
      <c r="L1265" s="316"/>
      <c r="M1265" s="316"/>
      <c r="N1265" s="316"/>
      <c r="O1265" s="316"/>
      <c r="P1265" s="316"/>
      <c r="Q1265" s="316"/>
      <c r="R1265" s="316"/>
      <c r="S1265" s="316"/>
      <c r="T1265" s="316"/>
      <c r="U1265" s="316"/>
      <c r="V1265" s="316"/>
      <c r="W1265" s="316"/>
      <c r="X1265" s="316"/>
      <c r="Y1265" s="316"/>
      <c r="Z1265" s="316"/>
      <c r="AA1265" s="316"/>
      <c r="AB1265" s="316"/>
      <c r="AC1265" s="316"/>
      <c r="AD1265" s="316"/>
      <c r="AE1265" s="316"/>
      <c r="AF1265" s="316"/>
      <c r="AG1265" s="316"/>
      <c r="AH1265" s="316"/>
      <c r="AI1265" s="316"/>
      <c r="AJ1265" s="316"/>
      <c r="AK1265" s="316"/>
      <c r="AL1265" s="316"/>
      <c r="AM1265" s="82"/>
      <c r="AN1265" s="82"/>
      <c r="AO1265" s="82"/>
      <c r="AP1265" s="82"/>
      <c r="AQ1265" s="82"/>
    </row>
    <row r="1266" spans="5:43" x14ac:dyDescent="0.2">
      <c r="E1266" s="82"/>
      <c r="F1266" s="82"/>
      <c r="G1266" s="82"/>
      <c r="H1266" s="82"/>
      <c r="I1266" s="82"/>
      <c r="J1266" s="82"/>
      <c r="K1266" s="82"/>
      <c r="L1266" s="82"/>
      <c r="M1266" s="82"/>
      <c r="N1266" s="82"/>
      <c r="O1266" s="82"/>
      <c r="P1266" s="82"/>
      <c r="Q1266" s="82"/>
      <c r="R1266" s="82"/>
      <c r="S1266" s="82"/>
      <c r="T1266" s="82"/>
      <c r="U1266" s="82"/>
      <c r="V1266" s="82"/>
      <c r="W1266" s="82"/>
      <c r="X1266" s="82"/>
      <c r="Y1266" s="82"/>
      <c r="Z1266" s="82"/>
      <c r="AA1266" s="82"/>
      <c r="AB1266" s="82"/>
      <c r="AC1266" s="82"/>
      <c r="AD1266" s="82"/>
      <c r="AE1266" s="82"/>
      <c r="AF1266" s="82"/>
      <c r="AG1266" s="82"/>
      <c r="AH1266" s="82"/>
      <c r="AI1266" s="82"/>
      <c r="AJ1266" s="82"/>
      <c r="AK1266" s="82"/>
      <c r="AL1266" s="82"/>
      <c r="AM1266" s="82"/>
      <c r="AN1266" s="82"/>
      <c r="AO1266" s="82"/>
      <c r="AP1266" s="82"/>
      <c r="AQ1266" s="82"/>
    </row>
    <row r="1267" spans="5:43" x14ac:dyDescent="0.2">
      <c r="E1267" s="82"/>
      <c r="F1267" s="307" t="s">
        <v>606</v>
      </c>
      <c r="G1267" s="308"/>
      <c r="H1267" s="308"/>
      <c r="I1267" s="308"/>
      <c r="J1267" s="308"/>
      <c r="K1267" s="308"/>
      <c r="L1267" s="308"/>
      <c r="M1267" s="308"/>
      <c r="N1267" s="308"/>
      <c r="O1267" s="308"/>
      <c r="P1267" s="308"/>
      <c r="Q1267" s="308"/>
      <c r="R1267" s="308"/>
      <c r="S1267" s="308"/>
      <c r="T1267" s="308"/>
      <c r="U1267" s="308"/>
      <c r="V1267" s="308"/>
      <c r="W1267" s="308"/>
      <c r="X1267" s="308"/>
      <c r="Y1267" s="308"/>
      <c r="Z1267" s="308"/>
      <c r="AA1267" s="308"/>
      <c r="AB1267" s="308"/>
      <c r="AC1267" s="308"/>
      <c r="AD1267" s="308"/>
      <c r="AE1267" s="308"/>
      <c r="AF1267" s="308"/>
      <c r="AG1267" s="308"/>
      <c r="AH1267" s="308"/>
      <c r="AI1267" s="308"/>
      <c r="AJ1267" s="308"/>
      <c r="AK1267" s="308"/>
      <c r="AL1267" s="308"/>
      <c r="AM1267" s="308"/>
      <c r="AN1267" s="308"/>
      <c r="AO1267" s="308"/>
      <c r="AP1267" s="82"/>
      <c r="AQ1267" s="82"/>
    </row>
    <row r="1268" spans="5:43" x14ac:dyDescent="0.2">
      <c r="E1268" s="82"/>
      <c r="F1268" s="82"/>
      <c r="G1268" s="82"/>
      <c r="H1268" s="82"/>
      <c r="I1268" s="82"/>
      <c r="J1268" s="82"/>
      <c r="K1268" s="82"/>
      <c r="L1268" s="82"/>
      <c r="M1268" s="82"/>
      <c r="N1268" s="82"/>
      <c r="O1268" s="82"/>
      <c r="P1268" s="82"/>
      <c r="Q1268" s="82"/>
      <c r="R1268" s="82"/>
      <c r="S1268" s="82"/>
      <c r="T1268" s="82"/>
      <c r="U1268" s="82"/>
      <c r="V1268" s="82"/>
      <c r="W1268" s="82"/>
      <c r="X1268" s="82"/>
      <c r="Y1268" s="82"/>
      <c r="Z1268" s="82"/>
      <c r="AA1268" s="82"/>
      <c r="AB1268" s="82"/>
      <c r="AC1268" s="82"/>
      <c r="AD1268" s="82"/>
      <c r="AE1268" s="82"/>
      <c r="AF1268" s="82"/>
      <c r="AG1268" s="82"/>
      <c r="AH1268" s="82"/>
      <c r="AI1268" s="82"/>
      <c r="AJ1268" s="82"/>
      <c r="AK1268" s="82"/>
      <c r="AL1268" s="82"/>
      <c r="AM1268" s="82"/>
      <c r="AN1268" s="82"/>
      <c r="AO1268" s="82"/>
      <c r="AP1268" s="82"/>
      <c r="AQ1268" s="82"/>
    </row>
    <row r="1269" spans="5:43" x14ac:dyDescent="0.2">
      <c r="E1269" s="82"/>
      <c r="F1269" s="315" t="s">
        <v>620</v>
      </c>
      <c r="G1269" s="315"/>
      <c r="H1269" s="315"/>
      <c r="I1269" s="315"/>
      <c r="J1269" s="315"/>
      <c r="K1269" s="315"/>
      <c r="L1269" s="315"/>
      <c r="M1269" s="315"/>
      <c r="N1269" s="315"/>
      <c r="O1269" s="315"/>
      <c r="P1269" s="315"/>
      <c r="Q1269" s="315"/>
      <c r="R1269" s="315"/>
      <c r="S1269" s="315"/>
      <c r="T1269" s="315"/>
      <c r="U1269" s="315"/>
      <c r="V1269" s="315"/>
      <c r="W1269" s="315"/>
      <c r="X1269" s="315"/>
      <c r="Y1269" s="315"/>
      <c r="Z1269" s="315"/>
      <c r="AA1269" s="315"/>
      <c r="AB1269" s="315"/>
      <c r="AC1269" s="315"/>
      <c r="AD1269" s="315"/>
      <c r="AE1269" s="315"/>
      <c r="AF1269" s="315"/>
      <c r="AG1269" s="315"/>
      <c r="AH1269" s="315"/>
      <c r="AI1269" s="315"/>
      <c r="AJ1269" s="315"/>
      <c r="AK1269" s="315"/>
      <c r="AL1269" s="315"/>
      <c r="AM1269" s="315"/>
      <c r="AN1269" s="315"/>
      <c r="AO1269" s="315"/>
      <c r="AP1269" s="82"/>
      <c r="AQ1269" s="82"/>
    </row>
    <row r="1270" spans="5:43" x14ac:dyDescent="0.2">
      <c r="E1270" s="82"/>
      <c r="F1270" s="315"/>
      <c r="G1270" s="315"/>
      <c r="H1270" s="315"/>
      <c r="I1270" s="315"/>
      <c r="J1270" s="315"/>
      <c r="K1270" s="315"/>
      <c r="L1270" s="315"/>
      <c r="M1270" s="315"/>
      <c r="N1270" s="315"/>
      <c r="O1270" s="315"/>
      <c r="P1270" s="315"/>
      <c r="Q1270" s="315"/>
      <c r="R1270" s="315"/>
      <c r="S1270" s="315"/>
      <c r="T1270" s="315"/>
      <c r="U1270" s="315"/>
      <c r="V1270" s="315"/>
      <c r="W1270" s="315"/>
      <c r="X1270" s="315"/>
      <c r="Y1270" s="315"/>
      <c r="Z1270" s="315"/>
      <c r="AA1270" s="315"/>
      <c r="AB1270" s="315"/>
      <c r="AC1270" s="315"/>
      <c r="AD1270" s="315"/>
      <c r="AE1270" s="315"/>
      <c r="AF1270" s="315"/>
      <c r="AG1270" s="315"/>
      <c r="AH1270" s="315"/>
      <c r="AI1270" s="315"/>
      <c r="AJ1270" s="315"/>
      <c r="AK1270" s="315"/>
      <c r="AL1270" s="315"/>
      <c r="AM1270" s="315"/>
      <c r="AN1270" s="315"/>
      <c r="AO1270" s="315"/>
      <c r="AP1270" s="82"/>
      <c r="AQ1270" s="82"/>
    </row>
    <row r="1271" spans="5:43" x14ac:dyDescent="0.2">
      <c r="E1271" s="82"/>
      <c r="F1271" s="315"/>
      <c r="G1271" s="315"/>
      <c r="H1271" s="315"/>
      <c r="I1271" s="315"/>
      <c r="J1271" s="315"/>
      <c r="K1271" s="315"/>
      <c r="L1271" s="315"/>
      <c r="M1271" s="315"/>
      <c r="N1271" s="315"/>
      <c r="O1271" s="315"/>
      <c r="P1271" s="315"/>
      <c r="Q1271" s="315"/>
      <c r="R1271" s="315"/>
      <c r="S1271" s="315"/>
      <c r="T1271" s="315"/>
      <c r="U1271" s="315"/>
      <c r="V1271" s="315"/>
      <c r="W1271" s="315"/>
      <c r="X1271" s="315"/>
      <c r="Y1271" s="315"/>
      <c r="Z1271" s="315"/>
      <c r="AA1271" s="315"/>
      <c r="AB1271" s="315"/>
      <c r="AC1271" s="315"/>
      <c r="AD1271" s="315"/>
      <c r="AE1271" s="315"/>
      <c r="AF1271" s="315"/>
      <c r="AG1271" s="315"/>
      <c r="AH1271" s="315"/>
      <c r="AI1271" s="315"/>
      <c r="AJ1271" s="315"/>
      <c r="AK1271" s="315"/>
      <c r="AL1271" s="315"/>
      <c r="AM1271" s="315"/>
      <c r="AN1271" s="315"/>
      <c r="AO1271" s="315"/>
      <c r="AP1271" s="82"/>
      <c r="AQ1271" s="82"/>
    </row>
    <row r="1272" spans="5:43" x14ac:dyDescent="0.2">
      <c r="E1272" s="82"/>
      <c r="F1272" s="315"/>
      <c r="G1272" s="315"/>
      <c r="H1272" s="315"/>
      <c r="I1272" s="315"/>
      <c r="J1272" s="315"/>
      <c r="K1272" s="315"/>
      <c r="L1272" s="315"/>
      <c r="M1272" s="315"/>
      <c r="N1272" s="315"/>
      <c r="O1272" s="315"/>
      <c r="P1272" s="315"/>
      <c r="Q1272" s="315"/>
      <c r="R1272" s="315"/>
      <c r="S1272" s="315"/>
      <c r="T1272" s="315"/>
      <c r="U1272" s="315"/>
      <c r="V1272" s="315"/>
      <c r="W1272" s="315"/>
      <c r="X1272" s="315"/>
      <c r="Y1272" s="315"/>
      <c r="Z1272" s="315"/>
      <c r="AA1272" s="315"/>
      <c r="AB1272" s="315"/>
      <c r="AC1272" s="315"/>
      <c r="AD1272" s="315"/>
      <c r="AE1272" s="315"/>
      <c r="AF1272" s="315"/>
      <c r="AG1272" s="315"/>
      <c r="AH1272" s="315"/>
      <c r="AI1272" s="315"/>
      <c r="AJ1272" s="315"/>
      <c r="AK1272" s="315"/>
      <c r="AL1272" s="315"/>
      <c r="AM1272" s="315"/>
      <c r="AN1272" s="315"/>
      <c r="AO1272" s="315"/>
      <c r="AP1272" s="82"/>
      <c r="AQ1272" s="82"/>
    </row>
    <row r="1273" spans="5:43" x14ac:dyDescent="0.2">
      <c r="E1273" s="82"/>
      <c r="F1273" s="315"/>
      <c r="G1273" s="315"/>
      <c r="H1273" s="315"/>
      <c r="I1273" s="315"/>
      <c r="J1273" s="315"/>
      <c r="K1273" s="315"/>
      <c r="L1273" s="315"/>
      <c r="M1273" s="315"/>
      <c r="N1273" s="315"/>
      <c r="O1273" s="315"/>
      <c r="P1273" s="315"/>
      <c r="Q1273" s="315"/>
      <c r="R1273" s="315"/>
      <c r="S1273" s="315"/>
      <c r="T1273" s="315"/>
      <c r="U1273" s="315"/>
      <c r="V1273" s="315"/>
      <c r="W1273" s="315"/>
      <c r="X1273" s="315"/>
      <c r="Y1273" s="315"/>
      <c r="Z1273" s="315"/>
      <c r="AA1273" s="315"/>
      <c r="AB1273" s="315"/>
      <c r="AC1273" s="315"/>
      <c r="AD1273" s="315"/>
      <c r="AE1273" s="315"/>
      <c r="AF1273" s="315"/>
      <c r="AG1273" s="315"/>
      <c r="AH1273" s="315"/>
      <c r="AI1273" s="315"/>
      <c r="AJ1273" s="315"/>
      <c r="AK1273" s="315"/>
      <c r="AL1273" s="315"/>
      <c r="AM1273" s="315"/>
      <c r="AN1273" s="315"/>
      <c r="AO1273" s="315"/>
      <c r="AP1273" s="82"/>
      <c r="AQ1273" s="82"/>
    </row>
    <row r="1274" spans="5:43" x14ac:dyDescent="0.2">
      <c r="E1274" s="82"/>
      <c r="F1274" s="315"/>
      <c r="G1274" s="315"/>
      <c r="H1274" s="315"/>
      <c r="I1274" s="315"/>
      <c r="J1274" s="315"/>
      <c r="K1274" s="315"/>
      <c r="L1274" s="315"/>
      <c r="M1274" s="315"/>
      <c r="N1274" s="315"/>
      <c r="O1274" s="315"/>
      <c r="P1274" s="315"/>
      <c r="Q1274" s="315"/>
      <c r="R1274" s="315"/>
      <c r="S1274" s="315"/>
      <c r="T1274" s="315"/>
      <c r="U1274" s="315"/>
      <c r="V1274" s="315"/>
      <c r="W1274" s="315"/>
      <c r="X1274" s="315"/>
      <c r="Y1274" s="315"/>
      <c r="Z1274" s="315"/>
      <c r="AA1274" s="315"/>
      <c r="AB1274" s="315"/>
      <c r="AC1274" s="315"/>
      <c r="AD1274" s="315"/>
      <c r="AE1274" s="315"/>
      <c r="AF1274" s="315"/>
      <c r="AG1274" s="315"/>
      <c r="AH1274" s="315"/>
      <c r="AI1274" s="315"/>
      <c r="AJ1274" s="315"/>
      <c r="AK1274" s="315"/>
      <c r="AL1274" s="315"/>
      <c r="AM1274" s="315"/>
      <c r="AN1274" s="315"/>
      <c r="AO1274" s="315"/>
      <c r="AP1274" s="82"/>
      <c r="AQ1274" s="82"/>
    </row>
    <row r="1275" spans="5:43" x14ac:dyDescent="0.2">
      <c r="E1275" s="82"/>
      <c r="F1275" s="98"/>
      <c r="G1275" s="98"/>
      <c r="H1275" s="98"/>
      <c r="I1275" s="98"/>
      <c r="J1275" s="98"/>
      <c r="K1275" s="98"/>
      <c r="L1275" s="98"/>
      <c r="M1275" s="98"/>
      <c r="N1275" s="98"/>
      <c r="O1275" s="98"/>
      <c r="P1275" s="98"/>
      <c r="Q1275" s="98"/>
      <c r="R1275" s="98"/>
      <c r="S1275" s="98"/>
      <c r="T1275" s="98"/>
      <c r="U1275" s="98"/>
      <c r="V1275" s="98"/>
      <c r="W1275" s="98"/>
      <c r="X1275" s="98"/>
      <c r="Y1275" s="98"/>
      <c r="Z1275" s="98"/>
      <c r="AA1275" s="98"/>
      <c r="AB1275" s="98"/>
      <c r="AC1275" s="98"/>
      <c r="AD1275" s="98"/>
      <c r="AE1275" s="98"/>
      <c r="AF1275" s="98"/>
      <c r="AG1275" s="98"/>
      <c r="AH1275" s="98"/>
      <c r="AI1275" s="98"/>
      <c r="AJ1275" s="98"/>
      <c r="AK1275" s="98"/>
      <c r="AL1275" s="98"/>
      <c r="AM1275" s="98"/>
      <c r="AN1275" s="98"/>
      <c r="AO1275" s="98"/>
      <c r="AP1275" s="82"/>
      <c r="AQ1275" s="82"/>
    </row>
    <row r="1276" spans="5:43" x14ac:dyDescent="0.2">
      <c r="E1276" s="82"/>
      <c r="F1276" s="98"/>
      <c r="G1276" s="98"/>
      <c r="H1276" s="98"/>
      <c r="I1276" s="98"/>
      <c r="J1276" s="98"/>
      <c r="K1276" s="98"/>
      <c r="L1276" s="98"/>
      <c r="M1276" s="98"/>
      <c r="N1276" s="98"/>
      <c r="O1276" s="98"/>
      <c r="P1276" s="98"/>
      <c r="Q1276" s="98"/>
      <c r="R1276" s="98"/>
      <c r="S1276" s="98"/>
      <c r="T1276" s="98"/>
      <c r="U1276" s="98"/>
      <c r="V1276" s="98"/>
      <c r="W1276" s="98"/>
      <c r="X1276" s="98"/>
      <c r="Y1276" s="98"/>
      <c r="Z1276" s="98"/>
      <c r="AA1276" s="98"/>
      <c r="AB1276" s="98"/>
      <c r="AC1276" s="98"/>
      <c r="AD1276" s="98"/>
      <c r="AE1276" s="98"/>
      <c r="AF1276" s="98"/>
      <c r="AG1276" s="98"/>
      <c r="AH1276" s="98"/>
      <c r="AI1276" s="98"/>
      <c r="AJ1276" s="98"/>
      <c r="AK1276" s="98"/>
      <c r="AL1276" s="98"/>
      <c r="AM1276" s="98"/>
      <c r="AN1276" s="98"/>
      <c r="AO1276" s="98"/>
      <c r="AP1276" s="82"/>
      <c r="AQ1276" s="82"/>
    </row>
    <row r="1277" spans="5:43" x14ac:dyDescent="0.2">
      <c r="E1277" s="82"/>
      <c r="F1277" s="314" t="s">
        <v>607</v>
      </c>
      <c r="G1277" s="314"/>
      <c r="H1277" s="314"/>
      <c r="I1277" s="314"/>
      <c r="J1277" s="314"/>
      <c r="K1277" s="314"/>
      <c r="L1277" s="314"/>
      <c r="M1277" s="314"/>
      <c r="N1277" s="314"/>
      <c r="O1277" s="314"/>
      <c r="P1277" s="314"/>
      <c r="Q1277" s="314"/>
      <c r="R1277" s="314"/>
      <c r="S1277" s="314"/>
      <c r="T1277" s="314"/>
      <c r="U1277" s="314"/>
      <c r="V1277" s="314"/>
      <c r="W1277" s="314"/>
      <c r="X1277" s="314"/>
      <c r="Y1277" s="314"/>
      <c r="Z1277" s="314"/>
      <c r="AA1277" s="314"/>
      <c r="AB1277" s="314"/>
      <c r="AC1277" s="314"/>
      <c r="AD1277" s="314"/>
      <c r="AE1277" s="314"/>
      <c r="AF1277" s="314"/>
      <c r="AG1277" s="314"/>
      <c r="AH1277" s="314"/>
      <c r="AI1277" s="314"/>
      <c r="AJ1277" s="314"/>
      <c r="AK1277" s="314"/>
      <c r="AL1277" s="314"/>
      <c r="AM1277" s="314"/>
      <c r="AN1277" s="314"/>
      <c r="AO1277" s="314"/>
      <c r="AP1277" s="82"/>
      <c r="AQ1277" s="82"/>
    </row>
    <row r="1278" spans="5:43" x14ac:dyDescent="0.2">
      <c r="E1278" s="82"/>
      <c r="F1278" s="314"/>
      <c r="G1278" s="314"/>
      <c r="H1278" s="314"/>
      <c r="I1278" s="314"/>
      <c r="J1278" s="314"/>
      <c r="K1278" s="314"/>
      <c r="L1278" s="314"/>
      <c r="M1278" s="314"/>
      <c r="N1278" s="314"/>
      <c r="O1278" s="314"/>
      <c r="P1278" s="314"/>
      <c r="Q1278" s="314"/>
      <c r="R1278" s="314"/>
      <c r="S1278" s="314"/>
      <c r="T1278" s="314"/>
      <c r="U1278" s="314"/>
      <c r="V1278" s="314"/>
      <c r="W1278" s="314"/>
      <c r="X1278" s="314"/>
      <c r="Y1278" s="314"/>
      <c r="Z1278" s="314"/>
      <c r="AA1278" s="314"/>
      <c r="AB1278" s="314"/>
      <c r="AC1278" s="314"/>
      <c r="AD1278" s="314"/>
      <c r="AE1278" s="314"/>
      <c r="AF1278" s="314"/>
      <c r="AG1278" s="314"/>
      <c r="AH1278" s="314"/>
      <c r="AI1278" s="314"/>
      <c r="AJ1278" s="314"/>
      <c r="AK1278" s="314"/>
      <c r="AL1278" s="314"/>
      <c r="AM1278" s="314"/>
      <c r="AN1278" s="314"/>
      <c r="AO1278" s="314"/>
      <c r="AP1278" s="82"/>
      <c r="AQ1278" s="82"/>
    </row>
    <row r="1279" spans="5:43" x14ac:dyDescent="0.2">
      <c r="E1279" s="82"/>
      <c r="F1279" s="314"/>
      <c r="G1279" s="314"/>
      <c r="H1279" s="314"/>
      <c r="I1279" s="314"/>
      <c r="J1279" s="314"/>
      <c r="K1279" s="314"/>
      <c r="L1279" s="314"/>
      <c r="M1279" s="314"/>
      <c r="N1279" s="314"/>
      <c r="O1279" s="314"/>
      <c r="P1279" s="314"/>
      <c r="Q1279" s="314"/>
      <c r="R1279" s="314"/>
      <c r="S1279" s="314"/>
      <c r="T1279" s="314"/>
      <c r="U1279" s="314"/>
      <c r="V1279" s="314"/>
      <c r="W1279" s="314"/>
      <c r="X1279" s="314"/>
      <c r="Y1279" s="314"/>
      <c r="Z1279" s="314"/>
      <c r="AA1279" s="314"/>
      <c r="AB1279" s="314"/>
      <c r="AC1279" s="314"/>
      <c r="AD1279" s="314"/>
      <c r="AE1279" s="314"/>
      <c r="AF1279" s="314"/>
      <c r="AG1279" s="314"/>
      <c r="AH1279" s="314"/>
      <c r="AI1279" s="314"/>
      <c r="AJ1279" s="314"/>
      <c r="AK1279" s="314"/>
      <c r="AL1279" s="314"/>
      <c r="AM1279" s="314"/>
      <c r="AN1279" s="314"/>
      <c r="AO1279" s="314"/>
      <c r="AP1279" s="82"/>
      <c r="AQ1279" s="82"/>
    </row>
    <row r="1280" spans="5:43" x14ac:dyDescent="0.2">
      <c r="E1280" s="82"/>
      <c r="F1280" s="99"/>
      <c r="G1280" s="99"/>
      <c r="H1280" s="99"/>
      <c r="I1280" s="99"/>
      <c r="J1280" s="99"/>
      <c r="K1280" s="99"/>
      <c r="L1280" s="99"/>
      <c r="M1280" s="99"/>
      <c r="N1280" s="99"/>
      <c r="O1280" s="99"/>
      <c r="P1280" s="99"/>
      <c r="Q1280" s="99"/>
      <c r="R1280" s="99"/>
      <c r="S1280" s="99"/>
      <c r="T1280" s="99"/>
      <c r="U1280" s="99"/>
      <c r="V1280" s="99"/>
      <c r="W1280" s="99"/>
      <c r="X1280" s="99"/>
      <c r="Y1280" s="99"/>
      <c r="Z1280" s="99"/>
      <c r="AA1280" s="99"/>
      <c r="AB1280" s="99"/>
      <c r="AC1280" s="99"/>
      <c r="AD1280" s="99"/>
      <c r="AE1280" s="99"/>
      <c r="AF1280" s="99"/>
      <c r="AG1280" s="99"/>
      <c r="AH1280" s="99"/>
      <c r="AI1280" s="99"/>
      <c r="AJ1280" s="99"/>
      <c r="AK1280" s="99"/>
      <c r="AL1280" s="99"/>
      <c r="AM1280" s="99"/>
      <c r="AN1280" s="99"/>
      <c r="AO1280" s="99"/>
      <c r="AP1280" s="82"/>
      <c r="AQ1280" s="82"/>
    </row>
    <row r="1281" spans="1:56" x14ac:dyDescent="0.2">
      <c r="E1281" s="82"/>
      <c r="F1281" s="99"/>
      <c r="G1281" s="99"/>
      <c r="H1281" s="99"/>
      <c r="I1281" s="99"/>
      <c r="J1281" s="99"/>
      <c r="K1281" s="99"/>
      <c r="L1281" s="99"/>
      <c r="M1281" s="99"/>
      <c r="N1281" s="99"/>
      <c r="O1281" s="99"/>
      <c r="P1281" s="99"/>
      <c r="Q1281" s="99"/>
      <c r="R1281" s="99"/>
      <c r="S1281" s="99"/>
      <c r="T1281" s="99"/>
      <c r="U1281" s="99"/>
      <c r="V1281" s="99"/>
      <c r="W1281" s="99"/>
      <c r="X1281" s="99"/>
      <c r="Y1281" s="99"/>
      <c r="Z1281" s="99"/>
      <c r="AA1281" s="99"/>
      <c r="AB1281" s="99"/>
      <c r="AC1281" s="99"/>
      <c r="AD1281" s="99"/>
      <c r="AE1281" s="99"/>
      <c r="AF1281" s="99"/>
      <c r="AG1281" s="99"/>
      <c r="AH1281" s="99"/>
      <c r="AI1281" s="99"/>
      <c r="AJ1281" s="99"/>
      <c r="AK1281" s="99"/>
      <c r="AL1281" s="99"/>
      <c r="AM1281" s="99"/>
      <c r="AN1281" s="99"/>
      <c r="AO1281" s="99"/>
      <c r="AP1281" s="82"/>
      <c r="AQ1281" s="82"/>
    </row>
    <row r="1282" spans="1:56" x14ac:dyDescent="0.2">
      <c r="E1282" s="82"/>
      <c r="F1282" s="99"/>
      <c r="G1282" s="99"/>
      <c r="H1282" s="99"/>
      <c r="I1282" s="99"/>
      <c r="J1282" s="99"/>
      <c r="K1282" s="99"/>
      <c r="L1282" s="99"/>
      <c r="M1282" s="99"/>
      <c r="N1282" s="99"/>
      <c r="O1282" s="99"/>
      <c r="P1282" s="99"/>
      <c r="Q1282" s="99"/>
      <c r="R1282" s="99"/>
      <c r="S1282" s="99"/>
      <c r="T1282" s="99"/>
      <c r="U1282" s="99"/>
      <c r="V1282" s="99"/>
      <c r="W1282" s="99"/>
      <c r="X1282" s="99"/>
      <c r="Y1282" s="99"/>
      <c r="Z1282" s="99"/>
      <c r="AA1282" s="99"/>
      <c r="AB1282" s="99"/>
      <c r="AC1282" s="99"/>
      <c r="AD1282" s="99"/>
      <c r="AE1282" s="99"/>
      <c r="AF1282" s="99"/>
      <c r="AG1282" s="99"/>
      <c r="AH1282" s="99"/>
      <c r="AI1282" s="99"/>
      <c r="AJ1282" s="99"/>
      <c r="AK1282" s="99"/>
      <c r="AL1282" s="99"/>
      <c r="AM1282" s="99"/>
      <c r="AN1282" s="99"/>
      <c r="AO1282" s="99"/>
      <c r="AP1282" s="82"/>
      <c r="AQ1282" s="82"/>
    </row>
    <row r="1283" spans="1:56" x14ac:dyDescent="0.2">
      <c r="E1283" s="100"/>
      <c r="F1283" s="100"/>
      <c r="G1283" s="100"/>
      <c r="H1283" s="100"/>
      <c r="I1283" s="100"/>
      <c r="J1283" s="100"/>
      <c r="K1283" s="100"/>
      <c r="L1283" s="100"/>
      <c r="M1283" s="100"/>
      <c r="N1283" s="100"/>
      <c r="O1283" s="100"/>
      <c r="P1283" s="100"/>
      <c r="Q1283" s="100"/>
      <c r="R1283" s="100"/>
      <c r="S1283" s="100"/>
      <c r="T1283" s="100"/>
      <c r="U1283" s="100"/>
      <c r="V1283" s="100"/>
      <c r="W1283" s="100"/>
      <c r="X1283" s="100"/>
      <c r="Y1283" s="100"/>
      <c r="Z1283" s="100"/>
      <c r="AA1283" s="100"/>
      <c r="AB1283" s="100"/>
      <c r="AC1283" s="100"/>
      <c r="AD1283" s="100"/>
      <c r="AE1283" s="100"/>
      <c r="AF1283" s="100"/>
      <c r="AG1283" s="100"/>
      <c r="AH1283" s="100"/>
      <c r="AI1283" s="100"/>
      <c r="AJ1283" s="100"/>
      <c r="AK1283" s="100"/>
      <c r="AL1283" s="100"/>
      <c r="AM1283" s="100"/>
      <c r="AN1283" s="100"/>
      <c r="AO1283" s="100"/>
      <c r="AP1283" s="100"/>
      <c r="AQ1283" s="100"/>
    </row>
    <row r="1284" spans="1:56" x14ac:dyDescent="0.2">
      <c r="A1284" s="3"/>
      <c r="B1284" s="3"/>
      <c r="C1284" s="3"/>
      <c r="D1284" s="3"/>
      <c r="F1284" s="209">
        <v>10</v>
      </c>
      <c r="G1284" s="209"/>
      <c r="H1284" s="210" t="s">
        <v>417</v>
      </c>
      <c r="I1284" s="210"/>
      <c r="J1284" s="210"/>
      <c r="K1284" s="210"/>
      <c r="L1284" s="210"/>
      <c r="M1284" s="210"/>
      <c r="N1284" s="210"/>
      <c r="O1284" s="210"/>
      <c r="P1284" s="210"/>
      <c r="Q1284" s="210"/>
      <c r="R1284" s="210"/>
      <c r="S1284" s="210"/>
      <c r="T1284" s="210"/>
      <c r="U1284" s="210"/>
      <c r="V1284" s="210"/>
      <c r="W1284" s="210"/>
      <c r="X1284" s="210"/>
      <c r="Y1284" s="210"/>
      <c r="Z1284" s="210"/>
      <c r="AA1284" s="210"/>
      <c r="AB1284" s="210"/>
      <c r="AC1284" s="210"/>
      <c r="AD1284" s="210"/>
      <c r="AE1284" s="210"/>
      <c r="AF1284" s="210"/>
      <c r="AG1284" s="210"/>
      <c r="AH1284" s="210"/>
      <c r="AI1284" s="210"/>
      <c r="AJ1284" s="210"/>
      <c r="AK1284" s="210"/>
      <c r="AL1284" s="210"/>
      <c r="AM1284" s="210"/>
      <c r="AN1284" s="210"/>
      <c r="AO1284" s="210"/>
      <c r="AP1284" s="210"/>
      <c r="AQ1284" s="210"/>
    </row>
    <row r="1286" spans="1:56" x14ac:dyDescent="0.2">
      <c r="A1286" s="3"/>
      <c r="B1286" s="3"/>
      <c r="C1286" s="3"/>
      <c r="D1286" s="3"/>
      <c r="F1286" s="193" t="s">
        <v>608</v>
      </c>
      <c r="G1286" s="193"/>
      <c r="H1286" s="193"/>
      <c r="I1286" s="193"/>
      <c r="J1286" s="193"/>
      <c r="K1286" s="193"/>
      <c r="L1286" s="193"/>
      <c r="M1286" s="193"/>
      <c r="N1286" s="193"/>
      <c r="O1286" s="193"/>
      <c r="P1286" s="193"/>
      <c r="Q1286" s="193"/>
      <c r="R1286" s="193"/>
      <c r="S1286" s="193"/>
      <c r="T1286" s="193"/>
      <c r="U1286" s="193"/>
      <c r="V1286" s="193"/>
      <c r="W1286" s="193"/>
      <c r="X1286" s="193"/>
      <c r="Y1286" s="193"/>
      <c r="Z1286" s="193"/>
      <c r="AA1286" s="193"/>
      <c r="AB1286" s="193"/>
      <c r="AC1286" s="193"/>
      <c r="AD1286" s="193"/>
      <c r="AE1286" s="193"/>
      <c r="AF1286" s="193"/>
      <c r="AG1286" s="193"/>
      <c r="AH1286" s="193"/>
      <c r="AI1286" s="193"/>
      <c r="AJ1286" s="193"/>
      <c r="AK1286" s="193"/>
      <c r="AL1286" s="193"/>
      <c r="AM1286" s="193"/>
      <c r="AN1286" s="193"/>
      <c r="AO1286" s="193"/>
      <c r="AP1286" s="193"/>
      <c r="AQ1286" s="193"/>
    </row>
    <row r="1287" spans="1:56" x14ac:dyDescent="0.2">
      <c r="A1287" s="3"/>
      <c r="B1287" s="3"/>
      <c r="C1287" s="3"/>
      <c r="D1287" s="3"/>
      <c r="F1287" s="312"/>
      <c r="G1287" s="312"/>
      <c r="H1287" s="312"/>
      <c r="I1287" s="312"/>
      <c r="J1287" s="312"/>
      <c r="K1287" s="312"/>
      <c r="L1287" s="312"/>
      <c r="M1287" s="312"/>
      <c r="N1287" s="312"/>
      <c r="O1287" s="312"/>
      <c r="P1287" s="312"/>
      <c r="Q1287" s="312"/>
      <c r="R1287" s="312"/>
      <c r="S1287" s="312"/>
      <c r="T1287" s="312"/>
      <c r="U1287" s="312"/>
      <c r="V1287" s="312"/>
      <c r="W1287" s="312"/>
      <c r="X1287" s="312"/>
      <c r="Y1287" s="312"/>
      <c r="Z1287" s="312"/>
      <c r="AA1287" s="312"/>
      <c r="AB1287" s="312"/>
      <c r="AC1287" s="312"/>
      <c r="AD1287" s="312"/>
      <c r="AE1287" s="312"/>
      <c r="AF1287" s="312"/>
      <c r="AG1287" s="312"/>
      <c r="AH1287" s="312"/>
      <c r="AI1287" s="312"/>
      <c r="AJ1287" s="312"/>
      <c r="AK1287" s="312"/>
      <c r="AL1287" s="312"/>
      <c r="AM1287" s="312"/>
      <c r="AN1287" s="312"/>
      <c r="AO1287" s="312"/>
      <c r="AP1287" s="312"/>
      <c r="AQ1287" s="312"/>
    </row>
    <row r="1288" spans="1:56" ht="15" x14ac:dyDescent="0.2">
      <c r="A1288" s="3"/>
      <c r="B1288" s="58"/>
      <c r="C1288" s="58"/>
      <c r="D1288" s="58"/>
      <c r="F1288" s="101"/>
      <c r="G1288" s="101"/>
      <c r="H1288" s="101"/>
      <c r="I1288" s="101"/>
      <c r="J1288" s="101"/>
      <c r="K1288" s="101"/>
      <c r="L1288" s="101"/>
      <c r="M1288" s="101"/>
      <c r="N1288" s="101"/>
      <c r="O1288" s="101"/>
      <c r="P1288" s="101"/>
      <c r="Q1288" s="101"/>
      <c r="R1288" s="101"/>
      <c r="S1288" s="101"/>
      <c r="T1288" s="101"/>
      <c r="U1288" s="101"/>
      <c r="V1288" s="101"/>
      <c r="W1288" s="101"/>
      <c r="X1288" s="101"/>
      <c r="Y1288" s="101"/>
      <c r="Z1288" s="101"/>
      <c r="AA1288" s="101"/>
      <c r="AB1288" s="101"/>
      <c r="AC1288" s="101"/>
      <c r="AD1288" s="101"/>
      <c r="AE1288" s="101"/>
      <c r="AF1288" s="101"/>
      <c r="AG1288" s="101"/>
      <c r="AH1288" s="101"/>
      <c r="AI1288" s="101"/>
      <c r="AJ1288" s="101"/>
      <c r="AK1288" s="101"/>
      <c r="AL1288" s="101"/>
      <c r="AM1288" s="101"/>
      <c r="AN1288" s="101"/>
      <c r="AO1288" s="101"/>
      <c r="AP1288" s="101"/>
      <c r="AQ1288" s="101"/>
    </row>
    <row r="1289" spans="1:56" x14ac:dyDescent="0.2">
      <c r="A1289" s="3"/>
      <c r="B1289" s="58"/>
      <c r="C1289" s="58"/>
      <c r="D1289" s="58"/>
      <c r="AG1289" s="194">
        <v>2017</v>
      </c>
      <c r="AH1289" s="194"/>
      <c r="AI1289" s="194"/>
      <c r="AJ1289" s="194"/>
      <c r="AK1289" s="194"/>
      <c r="AM1289" s="215"/>
      <c r="AN1289" s="215"/>
      <c r="AO1289" s="215"/>
      <c r="AP1289" s="215"/>
      <c r="AQ1289" s="215"/>
    </row>
    <row r="1290" spans="1:56" x14ac:dyDescent="0.2">
      <c r="A1290" s="3"/>
      <c r="B1290" s="58"/>
      <c r="C1290" s="58"/>
      <c r="D1290" s="58"/>
      <c r="F1290" s="232" t="s">
        <v>418</v>
      </c>
      <c r="G1290" s="232"/>
      <c r="H1290" s="232"/>
      <c r="I1290" s="232"/>
      <c r="J1290" s="232"/>
      <c r="K1290" s="232"/>
      <c r="L1290" s="232"/>
      <c r="M1290" s="232"/>
      <c r="N1290" s="232"/>
      <c r="O1290" s="232"/>
      <c r="P1290" s="232"/>
      <c r="Q1290" s="232"/>
      <c r="R1290" s="232"/>
      <c r="S1290" s="232"/>
      <c r="T1290" s="232"/>
      <c r="U1290" s="232"/>
      <c r="V1290" s="232"/>
      <c r="W1290" s="232"/>
      <c r="X1290" s="232"/>
      <c r="Y1290" s="232"/>
      <c r="AG1290" s="231">
        <v>389</v>
      </c>
      <c r="AH1290" s="231"/>
      <c r="AI1290" s="231"/>
      <c r="AJ1290" s="231"/>
      <c r="AK1290" s="231"/>
      <c r="AL1290" s="25"/>
      <c r="AM1290" s="231"/>
      <c r="AN1290" s="231"/>
      <c r="AO1290" s="231"/>
      <c r="AP1290" s="231"/>
      <c r="AQ1290" s="231"/>
      <c r="BA1290" s="3" t="s">
        <v>361</v>
      </c>
      <c r="BB1290" s="3" t="s">
        <v>378</v>
      </c>
      <c r="BC1290" s="3" t="s">
        <v>419</v>
      </c>
      <c r="BD1290" s="3" t="s">
        <v>420</v>
      </c>
    </row>
    <row r="1291" spans="1:56" x14ac:dyDescent="0.2">
      <c r="A1291" s="3"/>
      <c r="B1291" s="58"/>
      <c r="C1291" s="58"/>
      <c r="D1291" s="58"/>
      <c r="F1291" s="232" t="s">
        <v>421</v>
      </c>
      <c r="G1291" s="232"/>
      <c r="H1291" s="232"/>
      <c r="I1291" s="232"/>
      <c r="J1291" s="232"/>
      <c r="K1291" s="232"/>
      <c r="L1291" s="232"/>
      <c r="M1291" s="232"/>
      <c r="N1291" s="232"/>
      <c r="O1291" s="232"/>
      <c r="P1291" s="232"/>
      <c r="Q1291" s="232"/>
      <c r="R1291" s="232"/>
      <c r="S1291" s="232"/>
      <c r="T1291" s="232"/>
      <c r="U1291" s="232"/>
      <c r="V1291" s="232"/>
      <c r="W1291" s="232"/>
      <c r="X1291" s="232"/>
      <c r="Y1291" s="232"/>
      <c r="AG1291" s="231">
        <v>119</v>
      </c>
      <c r="AH1291" s="231"/>
      <c r="AI1291" s="231"/>
      <c r="AJ1291" s="231"/>
      <c r="AK1291" s="231"/>
      <c r="AL1291" s="25"/>
      <c r="AM1291" s="231"/>
      <c r="AN1291" s="231"/>
      <c r="AO1291" s="231"/>
      <c r="AP1291" s="231"/>
      <c r="AQ1291" s="231"/>
      <c r="BA1291" s="3" t="s">
        <v>362</v>
      </c>
      <c r="BB1291" s="3" t="s">
        <v>380</v>
      </c>
      <c r="BC1291" s="3" t="s">
        <v>422</v>
      </c>
    </row>
    <row r="1292" spans="1:56" x14ac:dyDescent="0.2">
      <c r="A1292" s="3"/>
      <c r="B1292" s="58"/>
      <c r="C1292" s="58"/>
      <c r="D1292" s="58"/>
      <c r="F1292" s="232" t="s">
        <v>423</v>
      </c>
      <c r="G1292" s="232"/>
      <c r="H1292" s="232"/>
      <c r="I1292" s="232"/>
      <c r="J1292" s="232"/>
      <c r="K1292" s="232"/>
      <c r="L1292" s="232"/>
      <c r="M1292" s="232"/>
      <c r="N1292" s="232"/>
      <c r="O1292" s="232"/>
      <c r="P1292" s="232"/>
      <c r="Q1292" s="232"/>
      <c r="R1292" s="232"/>
      <c r="S1292" s="232"/>
      <c r="T1292" s="232"/>
      <c r="U1292" s="232"/>
      <c r="V1292" s="232"/>
      <c r="W1292" s="232"/>
      <c r="X1292" s="232"/>
      <c r="Y1292" s="232"/>
      <c r="AG1292" s="231">
        <v>40</v>
      </c>
      <c r="AH1292" s="231"/>
      <c r="AI1292" s="231"/>
      <c r="AJ1292" s="231"/>
      <c r="AK1292" s="231"/>
      <c r="AL1292" s="25"/>
      <c r="AM1292" s="231"/>
      <c r="AN1292" s="231"/>
      <c r="AO1292" s="231"/>
      <c r="AP1292" s="231"/>
      <c r="AQ1292" s="231"/>
      <c r="BA1292" s="3" t="s">
        <v>363</v>
      </c>
      <c r="BB1292" s="3" t="s">
        <v>379</v>
      </c>
    </row>
    <row r="1293" spans="1:56" x14ac:dyDescent="0.2">
      <c r="A1293" s="3"/>
      <c r="B1293" s="58"/>
      <c r="C1293" s="58"/>
      <c r="D1293" s="58"/>
      <c r="AG1293" s="309">
        <f>SUBTOTAL(9,AG1290:AK1292)</f>
        <v>548</v>
      </c>
      <c r="AH1293" s="309"/>
      <c r="AI1293" s="309"/>
      <c r="AJ1293" s="309"/>
      <c r="AK1293" s="309"/>
      <c r="AL1293" s="25"/>
      <c r="AM1293" s="310"/>
      <c r="AN1293" s="310"/>
      <c r="AO1293" s="310"/>
      <c r="AP1293" s="310"/>
      <c r="AQ1293" s="310"/>
    </row>
    <row r="1294" spans="1:56" x14ac:dyDescent="0.2">
      <c r="A1294" s="3"/>
      <c r="B1294" s="58"/>
      <c r="C1294" s="58"/>
      <c r="D1294" s="58"/>
      <c r="AG1294" s="92"/>
      <c r="AH1294" s="92"/>
      <c r="AI1294" s="92"/>
      <c r="AJ1294" s="92"/>
      <c r="AK1294" s="92"/>
      <c r="AL1294" s="25"/>
      <c r="AM1294" s="92"/>
      <c r="AN1294" s="92"/>
      <c r="AO1294" s="92"/>
      <c r="AP1294" s="92"/>
      <c r="AQ1294" s="92"/>
    </row>
    <row r="1295" spans="1:56" x14ac:dyDescent="0.2">
      <c r="A1295" s="3"/>
      <c r="B1295" s="58"/>
      <c r="C1295" s="58"/>
      <c r="D1295" s="58"/>
      <c r="AG1295" s="92"/>
      <c r="AH1295" s="92"/>
      <c r="AI1295" s="92"/>
      <c r="AJ1295" s="92"/>
      <c r="AK1295" s="92"/>
      <c r="AL1295" s="25"/>
      <c r="AM1295" s="92"/>
      <c r="AN1295" s="92"/>
      <c r="AO1295" s="92"/>
      <c r="AP1295" s="92"/>
      <c r="AQ1295" s="92"/>
    </row>
    <row r="1296" spans="1:56" x14ac:dyDescent="0.2">
      <c r="A1296" s="3"/>
      <c r="B1296" s="58"/>
      <c r="C1296" s="58"/>
      <c r="D1296" s="58"/>
      <c r="AG1296" s="194">
        <v>2017</v>
      </c>
      <c r="AH1296" s="194"/>
      <c r="AI1296" s="194"/>
      <c r="AJ1296" s="194"/>
      <c r="AK1296" s="194"/>
      <c r="AM1296" s="215"/>
      <c r="AN1296" s="215"/>
      <c r="AO1296" s="215"/>
      <c r="AP1296" s="215"/>
      <c r="AQ1296" s="215"/>
    </row>
    <row r="1297" spans="1:55" ht="12.75" customHeight="1" x14ac:dyDescent="0.2">
      <c r="A1297" s="3"/>
      <c r="B1297" s="58"/>
      <c r="C1297" s="58"/>
      <c r="D1297" s="58"/>
      <c r="F1297" s="199" t="s">
        <v>424</v>
      </c>
      <c r="G1297" s="199"/>
      <c r="H1297" s="199"/>
      <c r="I1297" s="199"/>
      <c r="J1297" s="199"/>
      <c r="K1297" s="199"/>
      <c r="L1297" s="199"/>
      <c r="M1297" s="199"/>
      <c r="N1297" s="199"/>
      <c r="O1297" s="199"/>
      <c r="P1297" s="199"/>
      <c r="Q1297" s="199"/>
      <c r="R1297" s="199"/>
      <c r="S1297" s="199"/>
      <c r="T1297" s="199"/>
      <c r="U1297" s="199"/>
      <c r="V1297" s="199"/>
      <c r="W1297" s="199"/>
      <c r="X1297" s="199"/>
      <c r="Y1297" s="199"/>
      <c r="AG1297" s="83"/>
      <c r="AH1297" s="83"/>
      <c r="AI1297" s="83"/>
      <c r="AJ1297" s="83"/>
      <c r="AK1297" s="83"/>
      <c r="AM1297" s="83"/>
      <c r="AN1297" s="83"/>
      <c r="AO1297" s="83"/>
      <c r="AP1297" s="83"/>
      <c r="AQ1297" s="83"/>
    </row>
    <row r="1298" spans="1:55" x14ac:dyDescent="0.2">
      <c r="A1298" s="3"/>
      <c r="B1298" s="58"/>
      <c r="C1298" s="58"/>
      <c r="D1298" s="58"/>
      <c r="F1298" s="199"/>
      <c r="G1298" s="199"/>
      <c r="H1298" s="199"/>
      <c r="I1298" s="199"/>
      <c r="J1298" s="199"/>
      <c r="K1298" s="199"/>
      <c r="L1298" s="199"/>
      <c r="M1298" s="199"/>
      <c r="N1298" s="199"/>
      <c r="O1298" s="199"/>
      <c r="P1298" s="199"/>
      <c r="Q1298" s="199"/>
      <c r="R1298" s="199"/>
      <c r="S1298" s="199"/>
      <c r="T1298" s="199"/>
      <c r="U1298" s="199"/>
      <c r="V1298" s="199"/>
      <c r="W1298" s="199"/>
      <c r="X1298" s="199"/>
      <c r="Y1298" s="199"/>
      <c r="AG1298" s="231">
        <v>480</v>
      </c>
      <c r="AH1298" s="231"/>
      <c r="AI1298" s="231"/>
      <c r="AJ1298" s="231"/>
      <c r="AK1298" s="231"/>
      <c r="AL1298" s="25"/>
      <c r="AM1298" s="231"/>
      <c r="AN1298" s="231"/>
      <c r="AO1298" s="231"/>
      <c r="AP1298" s="231"/>
      <c r="AQ1298" s="231"/>
      <c r="BA1298" s="3" t="s">
        <v>361</v>
      </c>
      <c r="BB1298" s="3" t="s">
        <v>362</v>
      </c>
      <c r="BC1298" s="3" t="s">
        <v>363</v>
      </c>
    </row>
    <row r="1299" spans="1:55" x14ac:dyDescent="0.2">
      <c r="A1299" s="3"/>
      <c r="B1299" s="58"/>
      <c r="C1299" s="58"/>
      <c r="D1299" s="58"/>
      <c r="F1299" s="199" t="s">
        <v>425</v>
      </c>
      <c r="G1299" s="199"/>
      <c r="H1299" s="199"/>
      <c r="I1299" s="199"/>
      <c r="J1299" s="199"/>
      <c r="K1299" s="199"/>
      <c r="L1299" s="199"/>
      <c r="M1299" s="199"/>
      <c r="N1299" s="199"/>
      <c r="O1299" s="199"/>
      <c r="P1299" s="199"/>
      <c r="Q1299" s="199"/>
      <c r="R1299" s="199"/>
      <c r="S1299" s="199"/>
      <c r="T1299" s="199"/>
      <c r="U1299" s="199"/>
      <c r="V1299" s="199"/>
      <c r="W1299" s="199"/>
      <c r="X1299" s="199"/>
      <c r="Y1299" s="199"/>
      <c r="AG1299" s="102"/>
      <c r="AH1299" s="102"/>
      <c r="AI1299" s="102"/>
      <c r="AJ1299" s="102"/>
      <c r="AK1299" s="102"/>
      <c r="AL1299" s="25"/>
      <c r="AM1299" s="102"/>
      <c r="AN1299" s="102"/>
      <c r="AO1299" s="102"/>
      <c r="AP1299" s="102"/>
      <c r="AQ1299" s="102"/>
    </row>
    <row r="1300" spans="1:55" x14ac:dyDescent="0.2">
      <c r="A1300" s="3"/>
      <c r="B1300" s="58"/>
      <c r="C1300" s="58"/>
      <c r="D1300" s="58"/>
      <c r="F1300" s="199"/>
      <c r="G1300" s="199"/>
      <c r="H1300" s="199"/>
      <c r="I1300" s="199"/>
      <c r="J1300" s="199"/>
      <c r="K1300" s="199"/>
      <c r="L1300" s="199"/>
      <c r="M1300" s="199"/>
      <c r="N1300" s="199"/>
      <c r="O1300" s="199"/>
      <c r="P1300" s="199"/>
      <c r="Q1300" s="199"/>
      <c r="R1300" s="199"/>
      <c r="S1300" s="199"/>
      <c r="T1300" s="199"/>
      <c r="U1300" s="199"/>
      <c r="V1300" s="199"/>
      <c r="W1300" s="199"/>
      <c r="X1300" s="199"/>
      <c r="Y1300" s="199"/>
      <c r="AG1300" s="231">
        <v>68</v>
      </c>
      <c r="AH1300" s="231"/>
      <c r="AI1300" s="231"/>
      <c r="AJ1300" s="231"/>
      <c r="AK1300" s="231"/>
      <c r="AL1300" s="25"/>
      <c r="AM1300" s="231"/>
      <c r="AN1300" s="231"/>
      <c r="AO1300" s="231"/>
      <c r="AP1300" s="231"/>
      <c r="AQ1300" s="231"/>
      <c r="BA1300" s="3" t="s">
        <v>378</v>
      </c>
      <c r="BB1300" s="3" t="s">
        <v>380</v>
      </c>
      <c r="BC1300" s="3" t="s">
        <v>379</v>
      </c>
    </row>
    <row r="1301" spans="1:55" ht="13.5" thickBot="1" x14ac:dyDescent="0.25">
      <c r="A1301" s="3"/>
      <c r="B1301" s="58"/>
      <c r="C1301" s="58"/>
      <c r="D1301" s="58"/>
      <c r="AG1301" s="237">
        <f>SUBTOTAL(9,AG1298:AK1300)</f>
        <v>548</v>
      </c>
      <c r="AH1301" s="237"/>
      <c r="AI1301" s="237"/>
      <c r="AJ1301" s="237"/>
      <c r="AK1301" s="237"/>
      <c r="AL1301" s="25"/>
      <c r="AM1301" s="310"/>
      <c r="AN1301" s="310"/>
      <c r="AO1301" s="310"/>
      <c r="AP1301" s="310"/>
      <c r="AQ1301" s="310"/>
    </row>
    <row r="1302" spans="1:55" ht="13.5" thickTop="1" x14ac:dyDescent="0.2">
      <c r="A1302" s="3"/>
      <c r="B1302" s="58"/>
      <c r="C1302" s="58"/>
      <c r="D1302" s="58"/>
      <c r="AG1302" s="92"/>
      <c r="AH1302" s="92"/>
      <c r="AI1302" s="92"/>
      <c r="AJ1302" s="92"/>
      <c r="AK1302" s="92"/>
      <c r="AL1302" s="25"/>
      <c r="AM1302" s="92"/>
      <c r="AN1302" s="92"/>
      <c r="AO1302" s="92"/>
      <c r="AP1302" s="92"/>
      <c r="AQ1302" s="92"/>
    </row>
    <row r="1303" spans="1:55" x14ac:dyDescent="0.2">
      <c r="A1303" s="3"/>
      <c r="B1303" s="58"/>
      <c r="C1303" s="58"/>
      <c r="D1303" s="58"/>
      <c r="F1303" s="232" t="s">
        <v>426</v>
      </c>
      <c r="G1303" s="232"/>
      <c r="H1303" s="232"/>
      <c r="I1303" s="232"/>
      <c r="J1303" s="232"/>
      <c r="K1303" s="232"/>
      <c r="L1303" s="232"/>
      <c r="M1303" s="232"/>
      <c r="N1303" s="232"/>
      <c r="O1303" s="232"/>
      <c r="P1303" s="232"/>
      <c r="Q1303" s="232"/>
      <c r="R1303" s="232"/>
      <c r="S1303" s="232"/>
      <c r="T1303" s="232"/>
      <c r="U1303" s="232"/>
      <c r="V1303" s="232"/>
      <c r="W1303" s="232"/>
      <c r="X1303" s="232"/>
      <c r="Y1303" s="232"/>
      <c r="AG1303" s="231">
        <v>15</v>
      </c>
      <c r="AH1303" s="231"/>
      <c r="AI1303" s="231"/>
      <c r="AJ1303" s="231"/>
      <c r="AK1303" s="231"/>
      <c r="AL1303" s="25"/>
      <c r="AM1303" s="231"/>
      <c r="AN1303" s="231"/>
      <c r="AO1303" s="231"/>
      <c r="AP1303" s="231"/>
      <c r="AQ1303" s="231"/>
    </row>
    <row r="1304" spans="1:55" x14ac:dyDescent="0.2">
      <c r="A1304" s="3"/>
      <c r="B1304" s="58"/>
      <c r="C1304" s="58"/>
      <c r="D1304" s="58"/>
      <c r="AG1304" s="29"/>
      <c r="AH1304" s="29"/>
      <c r="AI1304" s="29"/>
      <c r="AJ1304" s="29"/>
      <c r="AK1304" s="29"/>
      <c r="AM1304" s="29"/>
      <c r="AN1304" s="29"/>
      <c r="AO1304" s="29"/>
      <c r="AP1304" s="29"/>
      <c r="AQ1304" s="29"/>
    </row>
    <row r="1305" spans="1:55" x14ac:dyDescent="0.2">
      <c r="A1305" s="3"/>
      <c r="B1305" s="58"/>
      <c r="C1305" s="58"/>
      <c r="D1305" s="58"/>
      <c r="F1305" s="311" t="s">
        <v>427</v>
      </c>
      <c r="G1305" s="311"/>
      <c r="H1305" s="311"/>
      <c r="I1305" s="311"/>
      <c r="J1305" s="311"/>
      <c r="K1305" s="311"/>
      <c r="L1305" s="311"/>
      <c r="M1305" s="311"/>
      <c r="N1305" s="311"/>
      <c r="O1305" s="311"/>
      <c r="P1305" s="311"/>
      <c r="Q1305" s="311"/>
      <c r="R1305" s="311"/>
      <c r="S1305" s="311"/>
      <c r="T1305" s="311"/>
      <c r="U1305" s="311"/>
      <c r="V1305" s="311"/>
      <c r="W1305" s="311"/>
      <c r="X1305" s="311"/>
      <c r="Y1305" s="311"/>
      <c r="Z1305" s="311"/>
      <c r="AA1305" s="311"/>
      <c r="AB1305" s="311"/>
      <c r="AC1305" s="311"/>
      <c r="AD1305" s="311"/>
      <c r="AE1305" s="311"/>
      <c r="AF1305" s="311"/>
      <c r="AG1305" s="311"/>
      <c r="AH1305" s="311"/>
      <c r="AI1305" s="311"/>
      <c r="AJ1305" s="311"/>
      <c r="AK1305" s="311"/>
      <c r="AL1305" s="311"/>
      <c r="AM1305" s="311"/>
      <c r="AN1305" s="311"/>
      <c r="AO1305" s="311"/>
      <c r="AP1305" s="311"/>
      <c r="AQ1305" s="311"/>
    </row>
    <row r="1306" spans="1:55" s="58" customFormat="1" x14ac:dyDescent="0.2">
      <c r="E1306" s="3"/>
      <c r="F1306" s="193" t="s">
        <v>623</v>
      </c>
      <c r="G1306" s="193"/>
      <c r="H1306" s="193"/>
      <c r="I1306" s="193"/>
      <c r="J1306" s="193"/>
      <c r="K1306" s="193"/>
      <c r="L1306" s="193"/>
      <c r="M1306" s="193"/>
      <c r="N1306" s="193"/>
      <c r="O1306" s="193"/>
      <c r="P1306" s="193"/>
      <c r="Q1306" s="193"/>
      <c r="R1306" s="193"/>
      <c r="S1306" s="193"/>
      <c r="T1306" s="193"/>
      <c r="U1306" s="193"/>
      <c r="V1306" s="193"/>
      <c r="W1306" s="193"/>
      <c r="X1306" s="193"/>
      <c r="Y1306" s="193"/>
      <c r="Z1306" s="193"/>
      <c r="AA1306" s="193"/>
      <c r="AB1306" s="193"/>
      <c r="AC1306" s="193"/>
      <c r="AD1306" s="193"/>
      <c r="AE1306" s="193"/>
      <c r="AF1306" s="193"/>
      <c r="AG1306" s="193"/>
      <c r="AH1306" s="193"/>
      <c r="AI1306" s="193"/>
      <c r="AJ1306" s="193"/>
      <c r="AK1306" s="193"/>
      <c r="AL1306" s="193"/>
      <c r="AM1306" s="193"/>
      <c r="AN1306" s="193"/>
      <c r="AO1306" s="193"/>
      <c r="AP1306" s="193"/>
      <c r="AQ1306" s="193"/>
    </row>
    <row r="1307" spans="1:55" s="58" customFormat="1" x14ac:dyDescent="0.2">
      <c r="E1307" s="3"/>
      <c r="F1307" s="312"/>
      <c r="G1307" s="312"/>
      <c r="H1307" s="312"/>
      <c r="I1307" s="312"/>
      <c r="J1307" s="312"/>
      <c r="K1307" s="312"/>
      <c r="L1307" s="312"/>
      <c r="M1307" s="312"/>
      <c r="N1307" s="312"/>
      <c r="O1307" s="312"/>
      <c r="P1307" s="312"/>
      <c r="Q1307" s="312"/>
      <c r="R1307" s="312"/>
      <c r="S1307" s="312"/>
      <c r="T1307" s="312"/>
      <c r="U1307" s="312"/>
      <c r="V1307" s="312"/>
      <c r="W1307" s="312"/>
      <c r="X1307" s="312"/>
      <c r="Y1307" s="312"/>
      <c r="Z1307" s="312"/>
      <c r="AA1307" s="312"/>
      <c r="AB1307" s="312"/>
      <c r="AC1307" s="312"/>
      <c r="AD1307" s="312"/>
      <c r="AE1307" s="312"/>
      <c r="AF1307" s="312"/>
      <c r="AG1307" s="312"/>
      <c r="AH1307" s="312"/>
      <c r="AI1307" s="312"/>
      <c r="AJ1307" s="312"/>
      <c r="AK1307" s="312"/>
      <c r="AL1307" s="312"/>
      <c r="AM1307" s="312"/>
      <c r="AN1307" s="312"/>
      <c r="AO1307" s="312"/>
      <c r="AP1307" s="312"/>
      <c r="AQ1307" s="312"/>
    </row>
    <row r="1308" spans="1:55" ht="15" x14ac:dyDescent="0.2">
      <c r="A1308" s="3"/>
      <c r="B1308" s="3"/>
      <c r="C1308" s="3"/>
      <c r="D1308" s="3"/>
      <c r="F1308" s="101"/>
      <c r="G1308" s="101"/>
      <c r="H1308" s="101"/>
      <c r="I1308" s="101"/>
      <c r="J1308" s="101"/>
      <c r="K1308" s="101"/>
      <c r="L1308" s="101"/>
      <c r="M1308" s="101"/>
      <c r="N1308" s="101"/>
      <c r="O1308" s="101"/>
      <c r="P1308" s="101"/>
      <c r="Q1308" s="101"/>
      <c r="R1308" s="101"/>
      <c r="S1308" s="101"/>
      <c r="T1308" s="101"/>
      <c r="U1308" s="101"/>
      <c r="V1308" s="101"/>
      <c r="W1308" s="101"/>
      <c r="X1308" s="101"/>
      <c r="Y1308" s="101"/>
      <c r="Z1308" s="101"/>
      <c r="AA1308" s="101"/>
      <c r="AB1308" s="101"/>
      <c r="AC1308" s="101"/>
      <c r="AD1308" s="101"/>
      <c r="AE1308" s="101"/>
      <c r="AF1308" s="101"/>
      <c r="AG1308" s="101"/>
      <c r="AH1308" s="101"/>
      <c r="AI1308" s="101"/>
      <c r="AJ1308" s="101"/>
      <c r="AK1308" s="101"/>
      <c r="AL1308" s="101"/>
      <c r="AM1308" s="101"/>
      <c r="AN1308" s="101"/>
      <c r="AO1308" s="101"/>
      <c r="AP1308" s="101"/>
      <c r="AQ1308" s="101"/>
    </row>
    <row r="1309" spans="1:55" ht="15" x14ac:dyDescent="0.2">
      <c r="A1309" s="3"/>
      <c r="B1309" s="3"/>
      <c r="C1309" s="3"/>
      <c r="D1309" s="3"/>
      <c r="F1309" s="101"/>
      <c r="G1309" s="101"/>
      <c r="H1309" s="101"/>
      <c r="I1309" s="101"/>
      <c r="J1309" s="101"/>
      <c r="K1309" s="101"/>
      <c r="L1309" s="101"/>
      <c r="M1309" s="101"/>
      <c r="N1309" s="101"/>
      <c r="O1309" s="101"/>
      <c r="P1309" s="101"/>
      <c r="Q1309" s="101"/>
      <c r="R1309" s="101"/>
      <c r="S1309" s="101"/>
      <c r="T1309" s="101"/>
      <c r="U1309" s="101"/>
      <c r="V1309" s="101"/>
      <c r="W1309" s="101"/>
      <c r="X1309" s="101"/>
      <c r="Y1309" s="101"/>
      <c r="Z1309" s="101"/>
      <c r="AA1309" s="101"/>
      <c r="AB1309" s="101"/>
      <c r="AC1309" s="101"/>
      <c r="AD1309" s="101"/>
      <c r="AE1309" s="101"/>
      <c r="AF1309" s="101"/>
      <c r="AG1309" s="101"/>
      <c r="AH1309" s="101"/>
      <c r="AI1309" s="101"/>
      <c r="AJ1309" s="101"/>
      <c r="AK1309" s="101"/>
      <c r="AL1309" s="101"/>
      <c r="AM1309" s="101"/>
      <c r="AN1309" s="101"/>
      <c r="AO1309" s="101"/>
      <c r="AP1309" s="101"/>
      <c r="AQ1309" s="101"/>
    </row>
    <row r="1310" spans="1:55" ht="15" x14ac:dyDescent="0.2">
      <c r="A1310" s="3"/>
      <c r="B1310" s="3"/>
      <c r="C1310" s="3"/>
      <c r="D1310" s="3"/>
      <c r="F1310" s="101"/>
      <c r="G1310" s="101"/>
      <c r="H1310" s="101"/>
      <c r="I1310" s="101"/>
      <c r="J1310" s="101"/>
      <c r="K1310" s="101"/>
      <c r="L1310" s="101"/>
      <c r="M1310" s="101"/>
      <c r="N1310" s="101"/>
      <c r="O1310" s="101"/>
      <c r="P1310" s="101"/>
      <c r="Q1310" s="101"/>
      <c r="R1310" s="101"/>
      <c r="S1310" s="101"/>
      <c r="T1310" s="101"/>
      <c r="U1310" s="101"/>
      <c r="V1310" s="101"/>
      <c r="W1310" s="101"/>
      <c r="X1310" s="101"/>
      <c r="Y1310" s="101"/>
      <c r="Z1310" s="101"/>
      <c r="AA1310" s="101"/>
      <c r="AB1310" s="101"/>
      <c r="AC1310" s="101"/>
      <c r="AD1310" s="101"/>
      <c r="AE1310" s="101"/>
      <c r="AF1310" s="101"/>
      <c r="AG1310" s="101"/>
      <c r="AH1310" s="101"/>
      <c r="AI1310" s="101"/>
      <c r="AJ1310" s="101"/>
      <c r="AK1310" s="101"/>
      <c r="AL1310" s="101"/>
      <c r="AM1310" s="101"/>
      <c r="AN1310" s="101"/>
      <c r="AO1310" s="101"/>
      <c r="AP1310" s="101"/>
      <c r="AQ1310" s="101"/>
    </row>
    <row r="1311" spans="1:55" ht="15" x14ac:dyDescent="0.2">
      <c r="A1311" s="3"/>
      <c r="B1311" s="3"/>
      <c r="C1311" s="3"/>
      <c r="D1311" s="3"/>
      <c r="F1311" s="101"/>
      <c r="G1311" s="101"/>
      <c r="H1311" s="101"/>
      <c r="I1311" s="101"/>
      <c r="J1311" s="101"/>
      <c r="K1311" s="101"/>
      <c r="L1311" s="101"/>
      <c r="M1311" s="101"/>
      <c r="N1311" s="101"/>
      <c r="O1311" s="101"/>
      <c r="P1311" s="101"/>
      <c r="Q1311" s="101"/>
      <c r="R1311" s="101"/>
      <c r="S1311" s="101"/>
      <c r="T1311" s="101"/>
      <c r="U1311" s="101"/>
      <c r="V1311" s="101"/>
      <c r="W1311" s="101"/>
      <c r="X1311" s="101"/>
      <c r="Y1311" s="101"/>
      <c r="Z1311" s="101"/>
      <c r="AA1311" s="101"/>
      <c r="AB1311" s="101"/>
      <c r="AC1311" s="101"/>
      <c r="AD1311" s="101"/>
      <c r="AE1311" s="101"/>
      <c r="AF1311" s="101"/>
      <c r="AG1311" s="101"/>
      <c r="AH1311" s="101"/>
      <c r="AI1311" s="101"/>
      <c r="AJ1311" s="101"/>
      <c r="AK1311" s="101"/>
      <c r="AL1311" s="101"/>
      <c r="AM1311" s="101"/>
      <c r="AN1311" s="101"/>
      <c r="AO1311" s="101"/>
      <c r="AP1311" s="101"/>
      <c r="AQ1311" s="101"/>
    </row>
    <row r="1312" spans="1:55" ht="15" x14ac:dyDescent="0.2">
      <c r="A1312" s="3"/>
      <c r="B1312" s="3"/>
      <c r="C1312" s="3"/>
      <c r="D1312" s="3"/>
      <c r="F1312" s="101"/>
      <c r="G1312" s="101"/>
      <c r="H1312" s="101"/>
      <c r="I1312" s="101"/>
      <c r="J1312" s="101"/>
      <c r="K1312" s="101"/>
      <c r="L1312" s="101"/>
      <c r="M1312" s="101"/>
      <c r="N1312" s="101"/>
      <c r="O1312" s="101"/>
      <c r="P1312" s="101"/>
      <c r="Q1312" s="101"/>
      <c r="R1312" s="101"/>
      <c r="S1312" s="101"/>
      <c r="T1312" s="101"/>
      <c r="U1312" s="101"/>
      <c r="V1312" s="101"/>
      <c r="W1312" s="101"/>
      <c r="X1312" s="101"/>
      <c r="Y1312" s="101"/>
      <c r="Z1312" s="101"/>
      <c r="AA1312" s="101"/>
      <c r="AB1312" s="101"/>
      <c r="AC1312" s="101"/>
      <c r="AD1312" s="101"/>
      <c r="AE1312" s="101"/>
      <c r="AF1312" s="101"/>
      <c r="AG1312" s="101"/>
      <c r="AH1312" s="101"/>
      <c r="AI1312" s="101"/>
      <c r="AJ1312" s="101"/>
      <c r="AK1312" s="101"/>
      <c r="AL1312" s="101"/>
      <c r="AM1312" s="101"/>
      <c r="AN1312" s="101"/>
      <c r="AO1312" s="101"/>
      <c r="AP1312" s="101"/>
      <c r="AQ1312" s="101"/>
    </row>
    <row r="1313" spans="1:43" ht="15" x14ac:dyDescent="0.2">
      <c r="A1313" s="3"/>
      <c r="B1313" s="3"/>
      <c r="C1313" s="3"/>
      <c r="D1313" s="3"/>
      <c r="F1313" s="101"/>
      <c r="G1313" s="101"/>
      <c r="H1313" s="101"/>
      <c r="I1313" s="101"/>
      <c r="J1313" s="101"/>
      <c r="K1313" s="101"/>
      <c r="L1313" s="101"/>
      <c r="M1313" s="101"/>
      <c r="N1313" s="101"/>
      <c r="O1313" s="101"/>
      <c r="P1313" s="101"/>
      <c r="Q1313" s="101"/>
      <c r="R1313" s="101"/>
      <c r="S1313" s="101"/>
      <c r="T1313" s="101"/>
      <c r="U1313" s="101"/>
      <c r="V1313" s="101"/>
      <c r="W1313" s="101"/>
      <c r="X1313" s="101"/>
      <c r="Y1313" s="101"/>
      <c r="Z1313" s="101"/>
      <c r="AA1313" s="101"/>
      <c r="AB1313" s="101"/>
      <c r="AC1313" s="101"/>
      <c r="AD1313" s="101"/>
      <c r="AE1313" s="101"/>
      <c r="AF1313" s="101"/>
      <c r="AG1313" s="101"/>
      <c r="AH1313" s="101"/>
      <c r="AI1313" s="101"/>
      <c r="AJ1313" s="101"/>
      <c r="AK1313" s="101"/>
      <c r="AL1313" s="101"/>
      <c r="AM1313" s="101"/>
      <c r="AN1313" s="101"/>
      <c r="AO1313" s="101"/>
      <c r="AP1313" s="101"/>
      <c r="AQ1313" s="101"/>
    </row>
    <row r="1314" spans="1:43" ht="15" x14ac:dyDescent="0.2">
      <c r="A1314" s="3"/>
      <c r="B1314" s="3"/>
      <c r="C1314" s="3"/>
      <c r="D1314" s="3"/>
      <c r="F1314" s="101"/>
      <c r="G1314" s="101"/>
      <c r="H1314" s="101"/>
      <c r="I1314" s="101"/>
      <c r="J1314" s="101"/>
      <c r="K1314" s="101"/>
      <c r="L1314" s="101"/>
      <c r="M1314" s="101"/>
      <c r="N1314" s="101"/>
      <c r="O1314" s="101"/>
      <c r="P1314" s="101"/>
      <c r="Q1314" s="101"/>
      <c r="R1314" s="101"/>
      <c r="S1314" s="101"/>
      <c r="T1314" s="101"/>
      <c r="U1314" s="101"/>
      <c r="V1314" s="101"/>
      <c r="W1314" s="101"/>
      <c r="X1314" s="101"/>
      <c r="Y1314" s="101"/>
      <c r="Z1314" s="101"/>
      <c r="AA1314" s="101"/>
      <c r="AB1314" s="101"/>
      <c r="AC1314" s="101"/>
      <c r="AD1314" s="101"/>
      <c r="AE1314" s="101"/>
      <c r="AF1314" s="101"/>
      <c r="AG1314" s="101"/>
      <c r="AH1314" s="101"/>
      <c r="AI1314" s="101"/>
      <c r="AJ1314" s="101"/>
      <c r="AK1314" s="101"/>
      <c r="AL1314" s="101"/>
      <c r="AM1314" s="101"/>
      <c r="AN1314" s="101"/>
      <c r="AO1314" s="101"/>
      <c r="AP1314" s="101"/>
      <c r="AQ1314" s="101"/>
    </row>
    <row r="1315" spans="1:43" ht="15" x14ac:dyDescent="0.2">
      <c r="A1315" s="3"/>
      <c r="B1315" s="3"/>
      <c r="C1315" s="3"/>
      <c r="D1315" s="3"/>
      <c r="F1315" s="101"/>
      <c r="G1315" s="101"/>
      <c r="H1315" s="101"/>
      <c r="I1315" s="101"/>
      <c r="J1315" s="101"/>
      <c r="K1315" s="101"/>
      <c r="L1315" s="101"/>
      <c r="M1315" s="101"/>
      <c r="N1315" s="101"/>
      <c r="O1315" s="101"/>
      <c r="P1315" s="101"/>
      <c r="Q1315" s="101"/>
      <c r="R1315" s="101"/>
      <c r="S1315" s="101"/>
      <c r="T1315" s="101"/>
      <c r="U1315" s="101"/>
      <c r="V1315" s="101"/>
      <c r="W1315" s="101"/>
      <c r="X1315" s="101"/>
      <c r="Y1315" s="101"/>
      <c r="Z1315" s="101"/>
      <c r="AA1315" s="101"/>
      <c r="AB1315" s="101"/>
      <c r="AC1315" s="101"/>
      <c r="AD1315" s="101"/>
      <c r="AE1315" s="101"/>
      <c r="AF1315" s="101"/>
      <c r="AG1315" s="101"/>
      <c r="AH1315" s="101"/>
      <c r="AI1315" s="101"/>
      <c r="AJ1315" s="101"/>
      <c r="AK1315" s="101"/>
      <c r="AL1315" s="101"/>
      <c r="AM1315" s="101"/>
      <c r="AN1315" s="101"/>
      <c r="AO1315" s="101"/>
      <c r="AP1315" s="101"/>
      <c r="AQ1315" s="101"/>
    </row>
    <row r="1316" spans="1:43" ht="15" x14ac:dyDescent="0.2">
      <c r="A1316" s="3"/>
      <c r="B1316" s="3"/>
      <c r="C1316" s="3"/>
      <c r="D1316" s="3"/>
      <c r="F1316" s="101"/>
      <c r="G1316" s="101"/>
      <c r="H1316" s="101"/>
      <c r="I1316" s="101"/>
      <c r="J1316" s="101"/>
      <c r="K1316" s="101"/>
      <c r="L1316" s="101"/>
      <c r="M1316" s="101"/>
      <c r="N1316" s="101"/>
      <c r="O1316" s="101"/>
      <c r="P1316" s="101"/>
      <c r="Q1316" s="101"/>
      <c r="R1316" s="101"/>
      <c r="S1316" s="101"/>
      <c r="T1316" s="101"/>
      <c r="U1316" s="101"/>
      <c r="V1316" s="101"/>
      <c r="W1316" s="101"/>
      <c r="X1316" s="101"/>
      <c r="Y1316" s="101"/>
      <c r="Z1316" s="101"/>
      <c r="AA1316" s="101"/>
      <c r="AB1316" s="101"/>
      <c r="AC1316" s="101"/>
      <c r="AD1316" s="101"/>
      <c r="AE1316" s="101"/>
      <c r="AF1316" s="101"/>
      <c r="AG1316" s="101"/>
      <c r="AH1316" s="101"/>
      <c r="AI1316" s="101"/>
      <c r="AJ1316" s="101"/>
      <c r="AK1316" s="101"/>
      <c r="AL1316" s="101"/>
      <c r="AM1316" s="101"/>
      <c r="AN1316" s="101"/>
      <c r="AO1316" s="101"/>
      <c r="AP1316" s="101"/>
      <c r="AQ1316" s="101"/>
    </row>
    <row r="1317" spans="1:43" ht="15" x14ac:dyDescent="0.2">
      <c r="A1317" s="3"/>
      <c r="B1317" s="3"/>
      <c r="C1317" s="3"/>
      <c r="D1317" s="3"/>
      <c r="F1317" s="101"/>
      <c r="G1317" s="101"/>
      <c r="H1317" s="101"/>
      <c r="I1317" s="101"/>
      <c r="J1317" s="101"/>
      <c r="K1317" s="101"/>
      <c r="L1317" s="101"/>
      <c r="M1317" s="101"/>
      <c r="N1317" s="101"/>
      <c r="O1317" s="101"/>
      <c r="P1317" s="101"/>
      <c r="Q1317" s="101"/>
      <c r="R1317" s="101"/>
      <c r="S1317" s="101"/>
      <c r="T1317" s="101"/>
      <c r="U1317" s="101"/>
      <c r="V1317" s="101"/>
      <c r="W1317" s="101"/>
      <c r="X1317" s="101"/>
      <c r="Y1317" s="101"/>
      <c r="Z1317" s="101"/>
      <c r="AA1317" s="101"/>
      <c r="AB1317" s="101"/>
      <c r="AC1317" s="101"/>
      <c r="AD1317" s="101"/>
      <c r="AE1317" s="101"/>
      <c r="AF1317" s="101"/>
      <c r="AG1317" s="101"/>
      <c r="AH1317" s="101"/>
      <c r="AI1317" s="101"/>
      <c r="AJ1317" s="101"/>
      <c r="AK1317" s="101"/>
      <c r="AL1317" s="101"/>
      <c r="AM1317" s="101"/>
      <c r="AN1317" s="101"/>
      <c r="AO1317" s="101"/>
      <c r="AP1317" s="101"/>
      <c r="AQ1317" s="101"/>
    </row>
    <row r="1318" spans="1:43" ht="15" x14ac:dyDescent="0.2">
      <c r="A1318" s="3"/>
      <c r="B1318" s="3"/>
      <c r="C1318" s="3"/>
      <c r="D1318" s="3"/>
      <c r="F1318" s="101"/>
      <c r="G1318" s="101"/>
      <c r="H1318" s="101"/>
      <c r="I1318" s="101"/>
      <c r="J1318" s="101"/>
      <c r="K1318" s="101"/>
      <c r="L1318" s="101"/>
      <c r="M1318" s="101"/>
      <c r="N1318" s="101"/>
      <c r="O1318" s="101"/>
      <c r="P1318" s="101"/>
      <c r="Q1318" s="101"/>
      <c r="R1318" s="101"/>
      <c r="S1318" s="101"/>
      <c r="T1318" s="101"/>
      <c r="U1318" s="101"/>
      <c r="V1318" s="101"/>
      <c r="W1318" s="101"/>
      <c r="X1318" s="101"/>
      <c r="Y1318" s="101"/>
      <c r="Z1318" s="101"/>
      <c r="AA1318" s="101"/>
      <c r="AB1318" s="101"/>
      <c r="AC1318" s="101"/>
      <c r="AD1318" s="101"/>
      <c r="AE1318" s="101"/>
      <c r="AF1318" s="101"/>
      <c r="AG1318" s="101"/>
      <c r="AH1318" s="101"/>
      <c r="AI1318" s="101"/>
      <c r="AJ1318" s="101"/>
      <c r="AK1318" s="101"/>
      <c r="AL1318" s="101"/>
      <c r="AM1318" s="101"/>
      <c r="AN1318" s="101"/>
      <c r="AO1318" s="101"/>
      <c r="AP1318" s="101"/>
      <c r="AQ1318" s="101"/>
    </row>
    <row r="1319" spans="1:43" ht="15" x14ac:dyDescent="0.2">
      <c r="A1319" s="3"/>
      <c r="B1319" s="3"/>
      <c r="C1319" s="3"/>
      <c r="D1319" s="3"/>
      <c r="F1319" s="101"/>
      <c r="G1319" s="101"/>
      <c r="H1319" s="101"/>
      <c r="I1319" s="101"/>
      <c r="J1319" s="101"/>
      <c r="K1319" s="101"/>
      <c r="L1319" s="101"/>
      <c r="M1319" s="101"/>
      <c r="N1319" s="101"/>
      <c r="O1319" s="101"/>
      <c r="P1319" s="101"/>
      <c r="Q1319" s="101"/>
      <c r="R1319" s="101"/>
      <c r="S1319" s="101"/>
      <c r="T1319" s="101"/>
      <c r="U1319" s="101"/>
      <c r="V1319" s="101"/>
      <c r="W1319" s="101"/>
      <c r="X1319" s="101"/>
      <c r="Y1319" s="101"/>
      <c r="Z1319" s="101"/>
      <c r="AA1319" s="101"/>
      <c r="AB1319" s="101"/>
      <c r="AC1319" s="101"/>
      <c r="AD1319" s="101"/>
      <c r="AE1319" s="101"/>
      <c r="AF1319" s="101"/>
      <c r="AG1319" s="101"/>
      <c r="AH1319" s="101"/>
      <c r="AI1319" s="101"/>
      <c r="AJ1319" s="101"/>
      <c r="AK1319" s="101"/>
      <c r="AL1319" s="101"/>
      <c r="AM1319" s="101"/>
      <c r="AN1319" s="101"/>
      <c r="AO1319" s="101"/>
      <c r="AP1319" s="101"/>
      <c r="AQ1319" s="101"/>
    </row>
    <row r="1320" spans="1:43" ht="15" x14ac:dyDescent="0.2">
      <c r="A1320" s="3"/>
      <c r="B1320" s="3"/>
      <c r="C1320" s="3"/>
      <c r="D1320" s="3"/>
      <c r="F1320" s="101"/>
      <c r="G1320" s="101"/>
      <c r="H1320" s="101"/>
      <c r="I1320" s="101"/>
      <c r="J1320" s="101"/>
      <c r="K1320" s="101"/>
      <c r="L1320" s="101"/>
      <c r="M1320" s="101"/>
      <c r="N1320" s="101"/>
      <c r="O1320" s="101"/>
      <c r="P1320" s="101"/>
      <c r="Q1320" s="101"/>
      <c r="R1320" s="101"/>
      <c r="S1320" s="101"/>
      <c r="T1320" s="101"/>
      <c r="U1320" s="101"/>
      <c r="V1320" s="101"/>
      <c r="W1320" s="101"/>
      <c r="X1320" s="101"/>
      <c r="Y1320" s="101"/>
      <c r="Z1320" s="101"/>
      <c r="AA1320" s="101"/>
      <c r="AB1320" s="101"/>
      <c r="AC1320" s="101"/>
      <c r="AD1320" s="101"/>
      <c r="AE1320" s="101"/>
      <c r="AF1320" s="101"/>
      <c r="AG1320" s="101"/>
      <c r="AH1320" s="101"/>
      <c r="AI1320" s="101"/>
      <c r="AJ1320" s="101"/>
      <c r="AK1320" s="101"/>
      <c r="AL1320" s="101"/>
      <c r="AM1320" s="101"/>
      <c r="AN1320" s="101"/>
      <c r="AO1320" s="101"/>
      <c r="AP1320" s="101"/>
      <c r="AQ1320" s="101"/>
    </row>
    <row r="1321" spans="1:43" ht="15" x14ac:dyDescent="0.2">
      <c r="A1321" s="3"/>
      <c r="B1321" s="3"/>
      <c r="C1321" s="3"/>
      <c r="D1321" s="3"/>
      <c r="F1321" s="101"/>
      <c r="G1321" s="101"/>
      <c r="H1321" s="101"/>
      <c r="I1321" s="101"/>
      <c r="J1321" s="101"/>
      <c r="K1321" s="101"/>
      <c r="L1321" s="101"/>
      <c r="M1321" s="101"/>
      <c r="N1321" s="101"/>
      <c r="O1321" s="101"/>
      <c r="P1321" s="101"/>
      <c r="Q1321" s="101"/>
      <c r="R1321" s="101"/>
      <c r="S1321" s="101"/>
      <c r="T1321" s="101"/>
      <c r="U1321" s="101"/>
      <c r="V1321" s="101"/>
      <c r="W1321" s="101"/>
      <c r="X1321" s="101"/>
      <c r="Y1321" s="101"/>
      <c r="Z1321" s="101"/>
      <c r="AA1321" s="101"/>
      <c r="AB1321" s="101"/>
      <c r="AC1321" s="101"/>
      <c r="AD1321" s="101"/>
      <c r="AE1321" s="101"/>
      <c r="AF1321" s="101"/>
      <c r="AG1321" s="101"/>
      <c r="AH1321" s="101"/>
      <c r="AI1321" s="101"/>
      <c r="AJ1321" s="101"/>
      <c r="AK1321" s="101"/>
      <c r="AL1321" s="101"/>
      <c r="AM1321" s="101"/>
      <c r="AN1321" s="101"/>
      <c r="AO1321" s="101"/>
      <c r="AP1321" s="101"/>
      <c r="AQ1321" s="101"/>
    </row>
    <row r="1322" spans="1:43" x14ac:dyDescent="0.2">
      <c r="A1322" s="3"/>
      <c r="B1322" s="3"/>
      <c r="C1322" s="3"/>
      <c r="D1322" s="3"/>
      <c r="E1322" s="26"/>
      <c r="F1322" s="26"/>
      <c r="G1322" s="26"/>
      <c r="H1322" s="26"/>
      <c r="I1322" s="26"/>
      <c r="J1322" s="26"/>
      <c r="K1322" s="26"/>
      <c r="L1322" s="26"/>
      <c r="M1322" s="26"/>
      <c r="N1322" s="26"/>
      <c r="O1322" s="26"/>
      <c r="P1322" s="26"/>
      <c r="Q1322" s="26"/>
      <c r="R1322" s="26"/>
      <c r="S1322" s="26"/>
      <c r="T1322" s="26"/>
      <c r="U1322" s="26"/>
      <c r="V1322" s="26"/>
      <c r="W1322" s="26"/>
      <c r="X1322" s="26"/>
      <c r="Y1322" s="26"/>
      <c r="Z1322" s="26"/>
      <c r="AA1322" s="26"/>
      <c r="AB1322" s="26"/>
      <c r="AC1322" s="26"/>
      <c r="AD1322" s="26"/>
      <c r="AE1322" s="26"/>
      <c r="AF1322" s="26"/>
      <c r="AG1322" s="26"/>
      <c r="AH1322" s="26"/>
      <c r="AI1322" s="26"/>
      <c r="AK1322" s="26"/>
      <c r="AL1322" s="26"/>
      <c r="AM1322" s="81"/>
      <c r="AN1322" s="81"/>
      <c r="AO1322" s="81"/>
      <c r="AP1322" s="81"/>
      <c r="AQ1322" s="81"/>
    </row>
    <row r="1323" spans="1:43" x14ac:dyDescent="0.2">
      <c r="A1323" s="3"/>
      <c r="B1323" s="3"/>
      <c r="C1323" s="3"/>
      <c r="D1323" s="3"/>
      <c r="E1323" s="11"/>
      <c r="F1323" s="11"/>
      <c r="G1323" s="11"/>
      <c r="H1323" s="11"/>
      <c r="I1323" s="11"/>
      <c r="J1323" s="11"/>
      <c r="K1323" s="11"/>
      <c r="L1323" s="11"/>
      <c r="M1323" s="11"/>
      <c r="N1323" s="11"/>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2" t="s">
        <v>28</v>
      </c>
      <c r="AN1323" s="207">
        <f>AN1258+1</f>
        <v>19</v>
      </c>
      <c r="AO1323" s="207"/>
      <c r="AP1323" s="12" t="s">
        <v>28</v>
      </c>
      <c r="AQ1323" s="13"/>
    </row>
    <row r="1324" spans="1:43" x14ac:dyDescent="0.2">
      <c r="A1324" s="3"/>
      <c r="B1324" s="3"/>
      <c r="C1324" s="3"/>
      <c r="D1324" s="3"/>
      <c r="E1324" s="217" t="str">
        <f>UPPER($Y$28)</f>
        <v>ПТ ЛОМБАРД "МЕРКУРІЙ"</v>
      </c>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c r="AQ1324" s="217"/>
    </row>
    <row r="1325" spans="1:43" x14ac:dyDescent="0.2">
      <c r="A1325" s="3"/>
      <c r="B1325" s="3"/>
      <c r="C1325" s="3"/>
      <c r="D1325" s="3"/>
      <c r="E1325" s="225" t="s">
        <v>150</v>
      </c>
      <c r="F1325" s="225"/>
      <c r="G1325" s="225"/>
      <c r="H1325" s="225"/>
      <c r="I1325" s="225"/>
      <c r="J1325" s="225"/>
      <c r="K1325" s="225"/>
      <c r="L1325" s="225"/>
      <c r="M1325" s="225"/>
      <c r="N1325" s="225"/>
      <c r="O1325" s="225"/>
      <c r="P1325" s="225"/>
      <c r="Q1325" s="225"/>
      <c r="R1325" s="225"/>
      <c r="S1325" s="225"/>
      <c r="T1325" s="225"/>
      <c r="U1325" s="225"/>
      <c r="V1325" s="225"/>
      <c r="W1325" s="225"/>
      <c r="X1325" s="225"/>
      <c r="Y1325" s="225"/>
      <c r="Z1325" s="225"/>
      <c r="AA1325" s="225"/>
      <c r="AB1325" s="225"/>
      <c r="AC1325" s="225"/>
      <c r="AD1325" s="225"/>
      <c r="AE1325" s="225"/>
      <c r="AF1325" s="225"/>
      <c r="AG1325" s="225"/>
      <c r="AH1325" s="225"/>
      <c r="AI1325" s="225"/>
      <c r="AJ1325" s="225"/>
      <c r="AK1325" s="225"/>
      <c r="AL1325" s="225"/>
      <c r="AM1325" s="225"/>
      <c r="AN1325" s="225"/>
      <c r="AO1325" s="225"/>
      <c r="AP1325" s="225"/>
      <c r="AQ1325" s="225"/>
    </row>
    <row r="1326" spans="1:43" x14ac:dyDescent="0.2">
      <c r="A1326" s="3"/>
      <c r="B1326" s="3"/>
      <c r="C1326" s="3"/>
      <c r="D1326" s="3"/>
      <c r="E1326" s="225" t="str">
        <f>$E$279</f>
        <v>ЗА РІК, ЩО ЗАКІНЧИВСЯ 31 ГРУДНЯ 2017 РОКУ</v>
      </c>
      <c r="F1326" s="225"/>
      <c r="G1326" s="225"/>
      <c r="H1326" s="225"/>
      <c r="I1326" s="225"/>
      <c r="J1326" s="225"/>
      <c r="K1326" s="225"/>
      <c r="L1326" s="225"/>
      <c r="M1326" s="225"/>
      <c r="N1326" s="225"/>
      <c r="O1326" s="225"/>
      <c r="P1326" s="225"/>
      <c r="Q1326" s="225"/>
      <c r="R1326" s="225"/>
      <c r="S1326" s="225"/>
      <c r="T1326" s="225"/>
      <c r="U1326" s="225"/>
      <c r="V1326" s="225"/>
      <c r="W1326" s="225"/>
      <c r="X1326" s="225"/>
      <c r="Y1326" s="225"/>
      <c r="Z1326" s="225"/>
      <c r="AA1326" s="225"/>
      <c r="AB1326" s="225"/>
      <c r="AC1326" s="225"/>
      <c r="AD1326" s="225"/>
      <c r="AE1326" s="225"/>
      <c r="AF1326" s="225"/>
      <c r="AG1326" s="225"/>
      <c r="AH1326" s="225"/>
      <c r="AI1326" s="225"/>
      <c r="AJ1326" s="225"/>
      <c r="AK1326" s="225"/>
      <c r="AL1326" s="225"/>
      <c r="AM1326" s="225"/>
      <c r="AN1326" s="225"/>
      <c r="AO1326" s="225"/>
      <c r="AP1326" s="225"/>
      <c r="AQ1326" s="225"/>
    </row>
    <row r="1327" spans="1:43" x14ac:dyDescent="0.2">
      <c r="A1327" s="3"/>
      <c r="B1327" s="3"/>
      <c r="C1327" s="3"/>
      <c r="D1327" s="3"/>
      <c r="E1327" s="227" t="str">
        <f>$E$210</f>
        <v>(в тисячах гривень, якщо не вказано інше)</v>
      </c>
      <c r="F1327" s="227"/>
      <c r="G1327" s="227"/>
      <c r="H1327" s="227"/>
      <c r="I1327" s="227"/>
      <c r="J1327" s="227"/>
      <c r="K1327" s="227"/>
      <c r="L1327" s="227"/>
      <c r="M1327" s="227"/>
      <c r="N1327" s="227"/>
      <c r="O1327" s="227"/>
      <c r="P1327" s="227"/>
      <c r="Q1327" s="227"/>
      <c r="R1327" s="227"/>
      <c r="S1327" s="227"/>
      <c r="T1327" s="227"/>
      <c r="U1327" s="227"/>
      <c r="V1327" s="227"/>
      <c r="W1327" s="227"/>
      <c r="X1327" s="227"/>
      <c r="Y1327" s="227"/>
      <c r="Z1327" s="227"/>
      <c r="AA1327" s="227"/>
      <c r="AB1327" s="227"/>
      <c r="AC1327" s="227"/>
      <c r="AD1327" s="227"/>
      <c r="AE1327" s="227"/>
      <c r="AF1327" s="227"/>
      <c r="AG1327" s="227"/>
      <c r="AH1327" s="227"/>
      <c r="AI1327" s="227"/>
      <c r="AJ1327" s="227"/>
      <c r="AK1327" s="227"/>
      <c r="AL1327" s="227"/>
      <c r="AM1327" s="227"/>
      <c r="AN1327" s="227"/>
      <c r="AO1327" s="227"/>
      <c r="AP1327" s="227"/>
      <c r="AQ1327" s="227"/>
    </row>
    <row r="1328" spans="1:43" x14ac:dyDescent="0.2">
      <c r="A1328" s="3"/>
      <c r="B1328" s="3"/>
      <c r="C1328" s="3"/>
      <c r="D1328" s="3"/>
      <c r="AG1328" s="29"/>
      <c r="AH1328" s="29"/>
      <c r="AI1328" s="29"/>
      <c r="AJ1328" s="29"/>
      <c r="AK1328" s="29"/>
      <c r="AM1328" s="29"/>
      <c r="AN1328" s="29"/>
      <c r="AO1328" s="29"/>
      <c r="AP1328" s="29"/>
      <c r="AQ1328" s="29"/>
    </row>
    <row r="1329" spans="1:43" outlineLevel="1" x14ac:dyDescent="0.2">
      <c r="A1329" s="3"/>
      <c r="B1329" s="3"/>
      <c r="C1329" s="3"/>
      <c r="D1329" s="3"/>
      <c r="F1329" s="209" t="str">
        <f>(MID(F1284,1,2)+1)&amp;"."</f>
        <v>11.</v>
      </c>
      <c r="G1329" s="209"/>
      <c r="H1329" s="210" t="s">
        <v>428</v>
      </c>
      <c r="I1329" s="210"/>
      <c r="J1329" s="210"/>
      <c r="K1329" s="210"/>
      <c r="L1329" s="210"/>
      <c r="M1329" s="210"/>
      <c r="N1329" s="210"/>
      <c r="O1329" s="210"/>
      <c r="P1329" s="210"/>
      <c r="Q1329" s="210"/>
      <c r="R1329" s="210"/>
      <c r="S1329" s="210"/>
      <c r="T1329" s="210"/>
      <c r="U1329" s="210"/>
      <c r="V1329" s="210"/>
      <c r="W1329" s="210"/>
      <c r="X1329" s="210"/>
      <c r="Y1329" s="210"/>
      <c r="Z1329" s="210"/>
      <c r="AA1329" s="210"/>
      <c r="AB1329" s="210"/>
      <c r="AC1329" s="210"/>
      <c r="AD1329" s="210"/>
      <c r="AE1329" s="210"/>
      <c r="AF1329" s="210"/>
      <c r="AG1329" s="210"/>
      <c r="AH1329" s="210"/>
      <c r="AI1329" s="210"/>
      <c r="AJ1329" s="210"/>
      <c r="AK1329" s="210"/>
      <c r="AL1329" s="210"/>
      <c r="AM1329" s="210"/>
      <c r="AN1329" s="210"/>
      <c r="AO1329" s="210"/>
      <c r="AP1329" s="210"/>
      <c r="AQ1329" s="210"/>
    </row>
    <row r="1330" spans="1:43" ht="11.25" customHeight="1" outlineLevel="1" x14ac:dyDescent="0.2">
      <c r="A1330" s="3"/>
      <c r="B1330" s="3"/>
      <c r="C1330" s="3"/>
      <c r="D1330" s="3"/>
    </row>
    <row r="1331" spans="1:43" outlineLevel="1" x14ac:dyDescent="0.2">
      <c r="A1331" s="3"/>
      <c r="B1331" s="3"/>
      <c r="C1331" s="3"/>
      <c r="D1331" s="3"/>
      <c r="F1331" s="211" t="s">
        <v>609</v>
      </c>
      <c r="G1331" s="211"/>
      <c r="H1331" s="211"/>
      <c r="I1331" s="211"/>
      <c r="J1331" s="211"/>
      <c r="K1331" s="211"/>
      <c r="L1331" s="211"/>
      <c r="M1331" s="211"/>
      <c r="N1331" s="211"/>
      <c r="O1331" s="211"/>
      <c r="P1331" s="211"/>
      <c r="Q1331" s="211"/>
      <c r="R1331" s="211"/>
      <c r="S1331" s="211"/>
      <c r="T1331" s="211"/>
      <c r="U1331" s="211"/>
      <c r="V1331" s="211"/>
      <c r="W1331" s="211"/>
      <c r="X1331" s="211"/>
      <c r="Y1331" s="211"/>
      <c r="Z1331" s="211"/>
      <c r="AA1331" s="211"/>
      <c r="AB1331" s="211"/>
      <c r="AC1331" s="211"/>
      <c r="AD1331" s="211"/>
      <c r="AE1331" s="211"/>
      <c r="AF1331" s="211"/>
      <c r="AG1331" s="211"/>
      <c r="AH1331" s="211"/>
      <c r="AI1331" s="211"/>
      <c r="AJ1331" s="211"/>
      <c r="AK1331" s="211"/>
      <c r="AL1331" s="211"/>
      <c r="AM1331" s="211"/>
      <c r="AN1331" s="211"/>
      <c r="AO1331" s="211"/>
      <c r="AP1331" s="211"/>
      <c r="AQ1331" s="211"/>
    </row>
    <row r="1332" spans="1:43" outlineLevel="1" x14ac:dyDescent="0.2">
      <c r="A1332" s="3"/>
      <c r="B1332" s="3"/>
      <c r="C1332" s="3"/>
      <c r="D1332" s="3"/>
    </row>
    <row r="1333" spans="1:43" outlineLevel="1" x14ac:dyDescent="0.2">
      <c r="A1333" s="1" t="s">
        <v>429</v>
      </c>
      <c r="E1333" s="40"/>
      <c r="F1333" s="103"/>
      <c r="G1333" s="103"/>
      <c r="H1333" s="40"/>
      <c r="I1333" s="40"/>
      <c r="J1333" s="40"/>
      <c r="K1333" s="40"/>
      <c r="L1333" s="40"/>
      <c r="M1333" s="40"/>
      <c r="N1333" s="26"/>
      <c r="O1333" s="26"/>
      <c r="P1333" s="26"/>
      <c r="Q1333" s="26"/>
      <c r="R1333" s="303"/>
      <c r="S1333" s="303"/>
      <c r="T1333" s="303"/>
      <c r="U1333" s="303"/>
      <c r="V1333" s="303"/>
      <c r="W1333" s="303"/>
      <c r="X1333" s="303"/>
      <c r="Y1333" s="303"/>
      <c r="Z1333" s="303"/>
      <c r="AA1333" s="303" t="s">
        <v>189</v>
      </c>
      <c r="AB1333" s="303"/>
      <c r="AC1333" s="303"/>
      <c r="AD1333" s="303" t="s">
        <v>430</v>
      </c>
      <c r="AE1333" s="303"/>
      <c r="AF1333" s="303"/>
      <c r="AG1333" s="303" t="s">
        <v>431</v>
      </c>
      <c r="AH1333" s="303"/>
      <c r="AI1333" s="303"/>
      <c r="AJ1333" s="303"/>
      <c r="AK1333" s="303"/>
      <c r="AL1333" s="303"/>
      <c r="AM1333" s="303"/>
      <c r="AN1333" s="303" t="s">
        <v>432</v>
      </c>
      <c r="AO1333" s="303"/>
      <c r="AP1333" s="303"/>
      <c r="AQ1333" s="303"/>
    </row>
    <row r="1334" spans="1:43" outlineLevel="1" x14ac:dyDescent="0.2">
      <c r="E1334" s="103"/>
      <c r="F1334" s="103"/>
      <c r="G1334" s="103"/>
      <c r="H1334" s="26"/>
      <c r="I1334" s="26"/>
      <c r="J1334" s="26"/>
      <c r="K1334" s="26"/>
      <c r="L1334" s="26"/>
      <c r="M1334" s="26"/>
      <c r="N1334" s="26"/>
      <c r="O1334" s="26"/>
      <c r="P1334" s="26"/>
      <c r="Q1334" s="26"/>
      <c r="R1334" s="303"/>
      <c r="S1334" s="303"/>
      <c r="T1334" s="303"/>
      <c r="U1334" s="303"/>
      <c r="V1334" s="303"/>
      <c r="W1334" s="303"/>
      <c r="X1334" s="303"/>
      <c r="Y1334" s="303"/>
      <c r="Z1334" s="303"/>
      <c r="AA1334" s="303"/>
      <c r="AB1334" s="303"/>
      <c r="AC1334" s="303"/>
      <c r="AD1334" s="303"/>
      <c r="AE1334" s="303"/>
      <c r="AF1334" s="303"/>
      <c r="AG1334" s="303"/>
      <c r="AH1334" s="303"/>
      <c r="AI1334" s="303"/>
      <c r="AJ1334" s="303"/>
      <c r="AK1334" s="303"/>
      <c r="AL1334" s="303"/>
      <c r="AM1334" s="303"/>
      <c r="AN1334" s="303"/>
      <c r="AO1334" s="303"/>
      <c r="AP1334" s="303"/>
      <c r="AQ1334" s="303"/>
    </row>
    <row r="1335" spans="1:43" outlineLevel="1" x14ac:dyDescent="0.2">
      <c r="E1335" s="103"/>
      <c r="F1335" s="103"/>
      <c r="G1335" s="103"/>
      <c r="H1335" s="26"/>
      <c r="I1335" s="26"/>
      <c r="J1335" s="26"/>
      <c r="K1335" s="26"/>
      <c r="L1335" s="26"/>
      <c r="M1335" s="26"/>
      <c r="N1335" s="26"/>
      <c r="O1335" s="26"/>
      <c r="P1335" s="26"/>
      <c r="Q1335" s="26"/>
      <c r="R1335" s="303"/>
      <c r="S1335" s="303"/>
      <c r="T1335" s="303"/>
      <c r="U1335" s="303"/>
      <c r="V1335" s="303"/>
      <c r="W1335" s="303"/>
      <c r="X1335" s="303"/>
      <c r="Y1335" s="303"/>
      <c r="Z1335" s="303"/>
      <c r="AA1335" s="303"/>
      <c r="AB1335" s="303"/>
      <c r="AC1335" s="303"/>
      <c r="AD1335" s="303"/>
      <c r="AE1335" s="303"/>
      <c r="AF1335" s="303"/>
      <c r="AG1335" s="303"/>
      <c r="AH1335" s="303"/>
      <c r="AI1335" s="303"/>
      <c r="AJ1335" s="303"/>
      <c r="AK1335" s="303"/>
      <c r="AL1335" s="303"/>
      <c r="AM1335" s="303"/>
      <c r="AN1335" s="303"/>
      <c r="AO1335" s="303"/>
      <c r="AP1335" s="303"/>
      <c r="AQ1335" s="303"/>
    </row>
    <row r="1336" spans="1:43" outlineLevel="1" x14ac:dyDescent="0.2">
      <c r="E1336" s="103"/>
      <c r="F1336" s="103"/>
      <c r="G1336" s="103"/>
      <c r="H1336" s="26"/>
      <c r="I1336" s="26"/>
      <c r="J1336" s="26"/>
      <c r="K1336" s="26"/>
      <c r="L1336" s="26"/>
      <c r="M1336" s="26"/>
      <c r="N1336" s="26"/>
      <c r="O1336" s="26"/>
      <c r="P1336" s="26"/>
      <c r="Q1336" s="26"/>
      <c r="R1336" s="303"/>
      <c r="S1336" s="303"/>
      <c r="T1336" s="303"/>
      <c r="U1336" s="303"/>
      <c r="V1336" s="303"/>
      <c r="W1336" s="303"/>
      <c r="X1336" s="303"/>
      <c r="Y1336" s="303"/>
      <c r="Z1336" s="303"/>
      <c r="AA1336" s="303"/>
      <c r="AB1336" s="303"/>
      <c r="AC1336" s="303"/>
      <c r="AD1336" s="303"/>
      <c r="AE1336" s="303"/>
      <c r="AF1336" s="303"/>
      <c r="AG1336" s="303"/>
      <c r="AH1336" s="303"/>
      <c r="AI1336" s="303"/>
      <c r="AJ1336" s="303"/>
      <c r="AK1336" s="303"/>
      <c r="AL1336" s="303"/>
      <c r="AM1336" s="303"/>
      <c r="AN1336" s="303"/>
      <c r="AO1336" s="303"/>
      <c r="AP1336" s="303"/>
      <c r="AQ1336" s="303"/>
    </row>
    <row r="1337" spans="1:43" outlineLevel="1" x14ac:dyDescent="0.2">
      <c r="E1337" s="103"/>
      <c r="F1337" s="103"/>
      <c r="G1337" s="103"/>
      <c r="H1337" s="26"/>
      <c r="I1337" s="26"/>
      <c r="J1337" s="26"/>
      <c r="K1337" s="26"/>
      <c r="L1337" s="26"/>
      <c r="M1337" s="26"/>
      <c r="N1337" s="26"/>
      <c r="O1337" s="26"/>
      <c r="P1337" s="26"/>
      <c r="Q1337" s="26"/>
      <c r="R1337" s="303"/>
      <c r="S1337" s="303"/>
      <c r="T1337" s="303"/>
      <c r="U1337" s="303"/>
      <c r="V1337" s="303"/>
      <c r="W1337" s="303"/>
      <c r="X1337" s="303"/>
      <c r="Y1337" s="303"/>
      <c r="Z1337" s="303"/>
      <c r="AA1337" s="303"/>
      <c r="AB1337" s="303"/>
      <c r="AC1337" s="303"/>
      <c r="AD1337" s="303"/>
      <c r="AE1337" s="303"/>
      <c r="AF1337" s="303"/>
      <c r="AG1337" s="303"/>
      <c r="AH1337" s="303"/>
      <c r="AI1337" s="303"/>
      <c r="AJ1337" s="303"/>
      <c r="AK1337" s="303"/>
      <c r="AL1337" s="303"/>
      <c r="AM1337" s="303"/>
      <c r="AN1337" s="303"/>
      <c r="AO1337" s="303"/>
      <c r="AP1337" s="303"/>
      <c r="AQ1337" s="303"/>
    </row>
    <row r="1338" spans="1:43" outlineLevel="1" x14ac:dyDescent="0.2">
      <c r="E1338" s="103"/>
      <c r="F1338" s="103"/>
      <c r="G1338" s="103"/>
      <c r="H1338" s="26"/>
      <c r="I1338" s="26"/>
      <c r="J1338" s="26"/>
      <c r="K1338" s="26"/>
      <c r="L1338" s="26"/>
      <c r="M1338" s="26"/>
      <c r="N1338" s="26"/>
      <c r="O1338" s="26"/>
      <c r="P1338" s="26"/>
      <c r="Q1338" s="26"/>
      <c r="R1338" s="303"/>
      <c r="S1338" s="303"/>
      <c r="T1338" s="303"/>
      <c r="U1338" s="303"/>
      <c r="V1338" s="303"/>
      <c r="W1338" s="303"/>
      <c r="X1338" s="303"/>
      <c r="Y1338" s="303"/>
      <c r="Z1338" s="303"/>
      <c r="AA1338" s="303"/>
      <c r="AB1338" s="303"/>
      <c r="AC1338" s="303"/>
      <c r="AD1338" s="303"/>
      <c r="AE1338" s="303"/>
      <c r="AF1338" s="303"/>
      <c r="AG1338" s="303"/>
      <c r="AH1338" s="303"/>
      <c r="AI1338" s="303"/>
      <c r="AJ1338" s="303"/>
      <c r="AK1338" s="303"/>
      <c r="AL1338" s="303"/>
      <c r="AM1338" s="303"/>
      <c r="AN1338" s="303"/>
      <c r="AO1338" s="303"/>
      <c r="AP1338" s="303"/>
      <c r="AQ1338" s="303"/>
    </row>
    <row r="1339" spans="1:43" outlineLevel="1" x14ac:dyDescent="0.2">
      <c r="E1339" s="103"/>
      <c r="F1339" s="103"/>
      <c r="G1339" s="103"/>
      <c r="H1339" s="26"/>
      <c r="I1339" s="26"/>
      <c r="J1339" s="26"/>
      <c r="K1339" s="26"/>
      <c r="L1339" s="26"/>
      <c r="M1339" s="26"/>
      <c r="N1339" s="26"/>
      <c r="O1339" s="26"/>
      <c r="P1339" s="26"/>
      <c r="Q1339" s="26"/>
      <c r="R1339" s="304"/>
      <c r="S1339" s="304"/>
      <c r="T1339" s="304"/>
      <c r="U1339" s="304"/>
      <c r="V1339" s="304"/>
      <c r="W1339" s="304"/>
      <c r="X1339" s="304"/>
      <c r="Y1339" s="304"/>
      <c r="Z1339" s="304"/>
      <c r="AA1339" s="304"/>
      <c r="AB1339" s="304"/>
      <c r="AC1339" s="304"/>
      <c r="AD1339" s="304"/>
      <c r="AE1339" s="304"/>
      <c r="AF1339" s="304"/>
      <c r="AG1339" s="304"/>
      <c r="AH1339" s="304"/>
      <c r="AI1339" s="304"/>
      <c r="AJ1339" s="304"/>
      <c r="AK1339" s="304"/>
      <c r="AL1339" s="304"/>
      <c r="AM1339" s="304"/>
      <c r="AN1339" s="304"/>
      <c r="AO1339" s="304"/>
      <c r="AP1339" s="304"/>
      <c r="AQ1339" s="304"/>
    </row>
    <row r="1340" spans="1:43" s="106" customFormat="1" ht="12.75" hidden="1" customHeight="1" outlineLevel="1" x14ac:dyDescent="0.2">
      <c r="A1340" s="104"/>
      <c r="B1340" s="104"/>
      <c r="C1340" s="105"/>
      <c r="D1340" s="104" t="s">
        <v>433</v>
      </c>
      <c r="O1340" s="305" t="s">
        <v>434</v>
      </c>
      <c r="P1340" s="305"/>
      <c r="Q1340" s="305"/>
      <c r="R1340" s="305"/>
      <c r="S1340" s="305" t="s">
        <v>435</v>
      </c>
      <c r="T1340" s="305"/>
      <c r="U1340" s="305"/>
      <c r="V1340" s="305"/>
      <c r="W1340" s="305" t="s">
        <v>436</v>
      </c>
      <c r="X1340" s="305"/>
      <c r="Y1340" s="305"/>
      <c r="Z1340" s="305"/>
      <c r="AA1340" s="305" t="s">
        <v>437</v>
      </c>
      <c r="AB1340" s="305"/>
      <c r="AC1340" s="305"/>
      <c r="AD1340" s="305"/>
      <c r="AE1340" s="305" t="s">
        <v>438</v>
      </c>
      <c r="AF1340" s="305"/>
      <c r="AG1340" s="305"/>
      <c r="AH1340" s="305"/>
      <c r="AI1340" s="305" t="s">
        <v>439</v>
      </c>
      <c r="AJ1340" s="305"/>
      <c r="AK1340" s="305"/>
      <c r="AL1340" s="305"/>
    </row>
    <row r="1341" spans="1:43" s="106" customFormat="1" ht="12.75" hidden="1" customHeight="1" outlineLevel="1" x14ac:dyDescent="0.2">
      <c r="A1341" s="104"/>
      <c r="B1341" s="104"/>
      <c r="C1341" s="105"/>
      <c r="D1341" s="104" t="s">
        <v>433</v>
      </c>
      <c r="AE1341" s="305" t="s">
        <v>440</v>
      </c>
      <c r="AF1341" s="305"/>
      <c r="AG1341" s="305"/>
      <c r="AH1341" s="305"/>
    </row>
    <row r="1342" spans="1:43" ht="15" outlineLevel="1" x14ac:dyDescent="0.25">
      <c r="E1342" s="26"/>
      <c r="F1342" s="306" t="s">
        <v>441</v>
      </c>
      <c r="G1342" s="306"/>
      <c r="H1342" s="306"/>
      <c r="I1342" s="306"/>
      <c r="J1342" s="306"/>
      <c r="K1342" s="306"/>
      <c r="L1342" s="306"/>
      <c r="M1342" s="306"/>
      <c r="N1342" s="306"/>
      <c r="O1342" s="251"/>
      <c r="P1342" s="251"/>
      <c r="Q1342" s="251"/>
      <c r="R1342" s="26"/>
      <c r="S1342" s="26"/>
      <c r="T1342" s="26"/>
      <c r="U1342" s="26"/>
      <c r="V1342" s="26"/>
      <c r="W1342" s="26"/>
      <c r="X1342" s="26"/>
      <c r="Y1342" s="26"/>
      <c r="Z1342" s="26"/>
      <c r="AA1342" s="26"/>
      <c r="AB1342" s="26"/>
      <c r="AC1342" s="26"/>
      <c r="AD1342" s="26"/>
      <c r="AE1342" s="107"/>
      <c r="AF1342" s="107"/>
      <c r="AG1342" s="107"/>
      <c r="AH1342" s="107"/>
      <c r="AI1342" s="26"/>
      <c r="AJ1342" s="26"/>
      <c r="AK1342" s="26"/>
      <c r="AL1342" s="26"/>
      <c r="AM1342" s="26"/>
      <c r="AN1342" s="26"/>
      <c r="AO1342" s="26"/>
      <c r="AP1342" s="26"/>
      <c r="AQ1342" s="26"/>
    </row>
    <row r="1343" spans="1:43" ht="5.25" customHeight="1" outlineLevel="1" x14ac:dyDescent="0.2">
      <c r="E1343" s="26"/>
      <c r="F1343" s="26"/>
      <c r="G1343" s="26"/>
      <c r="H1343" s="26"/>
      <c r="I1343" s="26"/>
      <c r="J1343" s="26"/>
      <c r="K1343" s="26"/>
      <c r="L1343" s="26"/>
      <c r="M1343" s="26"/>
      <c r="N1343" s="26"/>
      <c r="O1343" s="81"/>
      <c r="P1343" s="81"/>
      <c r="Q1343" s="81"/>
      <c r="R1343" s="26"/>
      <c r="S1343" s="26"/>
      <c r="T1343" s="26"/>
      <c r="U1343" s="26"/>
      <c r="V1343" s="26"/>
      <c r="W1343" s="26"/>
      <c r="X1343" s="26"/>
      <c r="Y1343" s="26"/>
      <c r="Z1343" s="26"/>
      <c r="AA1343" s="26"/>
      <c r="AB1343" s="26"/>
      <c r="AC1343" s="26"/>
      <c r="AD1343" s="26"/>
      <c r="AE1343" s="107"/>
      <c r="AF1343" s="107"/>
      <c r="AG1343" s="107"/>
      <c r="AH1343" s="107"/>
      <c r="AI1343" s="26"/>
      <c r="AJ1343" s="26"/>
      <c r="AK1343" s="26"/>
      <c r="AL1343" s="26"/>
      <c r="AM1343" s="26"/>
      <c r="AN1343" s="26"/>
      <c r="AO1343" s="26"/>
      <c r="AP1343" s="26"/>
      <c r="AQ1343" s="26"/>
    </row>
    <row r="1344" spans="1:43" ht="12.75" hidden="1" customHeight="1" outlineLevel="2" x14ac:dyDescent="0.2">
      <c r="E1344" s="26"/>
      <c r="F1344" s="238"/>
      <c r="G1344" s="238"/>
      <c r="H1344" s="238"/>
      <c r="I1344" s="238"/>
      <c r="J1344" s="238"/>
      <c r="K1344" s="238"/>
      <c r="L1344" s="238"/>
      <c r="M1344" s="238"/>
      <c r="N1344" s="238"/>
      <c r="O1344" s="27"/>
      <c r="P1344" s="108"/>
      <c r="Q1344" s="108"/>
      <c r="R1344" s="290"/>
      <c r="S1344" s="299"/>
      <c r="T1344" s="299"/>
      <c r="U1344" s="290"/>
      <c r="V1344" s="299"/>
      <c r="W1344" s="299"/>
      <c r="X1344" s="290"/>
      <c r="Y1344" s="299"/>
      <c r="Z1344" s="299"/>
      <c r="AA1344" s="290"/>
      <c r="AB1344" s="299"/>
      <c r="AC1344" s="299"/>
      <c r="AD1344" s="290"/>
      <c r="AE1344" s="299"/>
      <c r="AF1344" s="299"/>
      <c r="AG1344" s="290"/>
      <c r="AH1344" s="290"/>
      <c r="AI1344" s="290"/>
      <c r="AJ1344" s="290"/>
      <c r="AK1344" s="298"/>
      <c r="AL1344" s="298"/>
      <c r="AM1344" s="298"/>
      <c r="AN1344" s="298"/>
      <c r="AO1344" s="298"/>
      <c r="AP1344" s="298"/>
      <c r="AQ1344" s="298"/>
    </row>
    <row r="1345" spans="1:43" ht="12.75" hidden="1" customHeight="1" outlineLevel="2" x14ac:dyDescent="0.2">
      <c r="E1345" s="26"/>
      <c r="F1345" s="249"/>
      <c r="G1345" s="249"/>
      <c r="H1345" s="249"/>
      <c r="I1345" s="249"/>
      <c r="J1345" s="249"/>
      <c r="K1345" s="249"/>
      <c r="L1345" s="249"/>
      <c r="M1345" s="249"/>
      <c r="N1345" s="249"/>
      <c r="O1345" s="29"/>
      <c r="P1345" s="108"/>
      <c r="Q1345" s="108"/>
      <c r="R1345" s="231"/>
      <c r="S1345" s="292"/>
      <c r="T1345" s="292"/>
      <c r="U1345" s="231"/>
      <c r="V1345" s="292"/>
      <c r="W1345" s="292"/>
      <c r="X1345" s="231"/>
      <c r="Y1345" s="292"/>
      <c r="Z1345" s="292"/>
      <c r="AA1345" s="231"/>
      <c r="AB1345" s="292"/>
      <c r="AC1345" s="292"/>
      <c r="AD1345" s="231"/>
      <c r="AE1345" s="292"/>
      <c r="AF1345" s="292"/>
      <c r="AG1345" s="231"/>
      <c r="AH1345" s="231"/>
      <c r="AI1345" s="231"/>
      <c r="AJ1345" s="231"/>
      <c r="AK1345" s="293"/>
      <c r="AL1345" s="293"/>
      <c r="AM1345" s="293"/>
      <c r="AN1345" s="300"/>
      <c r="AO1345" s="300"/>
      <c r="AP1345" s="300"/>
      <c r="AQ1345" s="300"/>
    </row>
    <row r="1346" spans="1:43" ht="12.75" hidden="1" customHeight="1" outlineLevel="2" x14ac:dyDescent="0.2">
      <c r="E1346" s="26"/>
      <c r="F1346" s="249"/>
      <c r="G1346" s="249"/>
      <c r="H1346" s="249"/>
      <c r="I1346" s="249"/>
      <c r="J1346" s="249"/>
      <c r="K1346" s="249"/>
      <c r="L1346" s="249"/>
      <c r="M1346" s="249"/>
      <c r="N1346" s="249"/>
      <c r="O1346" s="29"/>
      <c r="P1346" s="108"/>
      <c r="Q1346" s="108"/>
      <c r="R1346" s="231"/>
      <c r="S1346" s="292"/>
      <c r="T1346" s="292"/>
      <c r="U1346" s="231"/>
      <c r="V1346" s="292"/>
      <c r="W1346" s="292"/>
      <c r="X1346" s="231"/>
      <c r="Y1346" s="292"/>
      <c r="Z1346" s="292"/>
      <c r="AA1346" s="231"/>
      <c r="AB1346" s="292"/>
      <c r="AC1346" s="292"/>
      <c r="AD1346" s="231"/>
      <c r="AE1346" s="292"/>
      <c r="AF1346" s="292"/>
      <c r="AG1346" s="231"/>
      <c r="AH1346" s="231"/>
      <c r="AI1346" s="231"/>
      <c r="AJ1346" s="231"/>
      <c r="AK1346" s="293"/>
      <c r="AL1346" s="293"/>
      <c r="AM1346" s="293"/>
      <c r="AN1346" s="296"/>
      <c r="AO1346" s="296"/>
      <c r="AP1346" s="296"/>
      <c r="AQ1346" s="296"/>
    </row>
    <row r="1347" spans="1:43" ht="12.75" hidden="1" customHeight="1" outlineLevel="2" x14ac:dyDescent="0.2">
      <c r="A1347" s="3"/>
      <c r="B1347" s="3"/>
      <c r="C1347" s="3"/>
      <c r="D1347" s="3"/>
      <c r="E1347" s="26"/>
      <c r="F1347" s="249"/>
      <c r="G1347" s="249"/>
      <c r="H1347" s="249"/>
      <c r="I1347" s="249"/>
      <c r="J1347" s="249"/>
      <c r="K1347" s="249"/>
      <c r="L1347" s="249"/>
      <c r="M1347" s="249"/>
      <c r="N1347" s="249"/>
      <c r="O1347" s="29"/>
      <c r="P1347" s="108"/>
      <c r="Q1347" s="108"/>
      <c r="R1347" s="231"/>
      <c r="S1347" s="292"/>
      <c r="T1347" s="292"/>
      <c r="U1347" s="231"/>
      <c r="V1347" s="292"/>
      <c r="W1347" s="292"/>
      <c r="X1347" s="231"/>
      <c r="Y1347" s="292"/>
      <c r="Z1347" s="292"/>
      <c r="AA1347" s="231"/>
      <c r="AB1347" s="292"/>
      <c r="AC1347" s="292"/>
      <c r="AD1347" s="231"/>
      <c r="AE1347" s="292"/>
      <c r="AF1347" s="292"/>
      <c r="AG1347" s="231"/>
      <c r="AH1347" s="231"/>
      <c r="AI1347" s="231"/>
      <c r="AJ1347" s="231"/>
      <c r="AK1347" s="293"/>
      <c r="AL1347" s="293"/>
      <c r="AM1347" s="293"/>
      <c r="AN1347" s="296"/>
      <c r="AO1347" s="296"/>
      <c r="AP1347" s="296"/>
      <c r="AQ1347" s="296"/>
    </row>
    <row r="1348" spans="1:43" ht="12.75" hidden="1" customHeight="1" outlineLevel="2" x14ac:dyDescent="0.2">
      <c r="A1348" s="3"/>
      <c r="B1348" s="3"/>
      <c r="C1348" s="3"/>
      <c r="D1348" s="3"/>
      <c r="E1348" s="26"/>
      <c r="F1348" s="302"/>
      <c r="G1348" s="302"/>
      <c r="H1348" s="302"/>
      <c r="I1348" s="302"/>
      <c r="J1348" s="302"/>
      <c r="K1348" s="302"/>
      <c r="L1348" s="302"/>
      <c r="M1348" s="302"/>
      <c r="N1348" s="302"/>
      <c r="O1348" s="29"/>
      <c r="P1348" s="108"/>
      <c r="Q1348" s="108"/>
      <c r="R1348" s="29"/>
      <c r="S1348" s="108"/>
      <c r="T1348" s="108"/>
      <c r="U1348" s="29"/>
      <c r="V1348" s="108"/>
      <c r="W1348" s="108"/>
      <c r="X1348" s="29"/>
      <c r="Y1348" s="108"/>
      <c r="Z1348" s="108"/>
      <c r="AA1348" s="29"/>
      <c r="AB1348" s="108"/>
      <c r="AC1348" s="108"/>
      <c r="AD1348" s="29"/>
      <c r="AE1348" s="108"/>
      <c r="AF1348" s="108"/>
      <c r="AG1348" s="231"/>
      <c r="AH1348" s="231"/>
      <c r="AI1348" s="231"/>
      <c r="AJ1348" s="231"/>
      <c r="AK1348" s="293"/>
      <c r="AL1348" s="293"/>
      <c r="AM1348" s="293"/>
      <c r="AN1348" s="301"/>
      <c r="AO1348" s="301"/>
      <c r="AP1348" s="301"/>
      <c r="AQ1348" s="301"/>
    </row>
    <row r="1349" spans="1:43" ht="12.75" hidden="1" customHeight="1" outlineLevel="2" x14ac:dyDescent="0.2">
      <c r="A1349" s="3"/>
      <c r="B1349" s="3"/>
      <c r="C1349" s="3"/>
      <c r="D1349" s="3"/>
      <c r="E1349" s="26"/>
      <c r="F1349" s="302"/>
      <c r="G1349" s="302"/>
      <c r="H1349" s="302"/>
      <c r="I1349" s="302"/>
      <c r="J1349" s="302"/>
      <c r="K1349" s="302"/>
      <c r="L1349" s="302"/>
      <c r="M1349" s="302"/>
      <c r="N1349" s="302"/>
      <c r="O1349" s="29"/>
      <c r="P1349" s="108"/>
      <c r="Q1349" s="108"/>
      <c r="R1349" s="231"/>
      <c r="S1349" s="292"/>
      <c r="T1349" s="292"/>
      <c r="U1349" s="231"/>
      <c r="V1349" s="292"/>
      <c r="W1349" s="292"/>
      <c r="X1349" s="231"/>
      <c r="Y1349" s="292"/>
      <c r="Z1349" s="292"/>
      <c r="AA1349" s="231"/>
      <c r="AB1349" s="292"/>
      <c r="AC1349" s="292"/>
      <c r="AD1349" s="231"/>
      <c r="AE1349" s="292"/>
      <c r="AF1349" s="292"/>
      <c r="AG1349" s="231"/>
      <c r="AH1349" s="231"/>
      <c r="AI1349" s="231"/>
      <c r="AJ1349" s="231"/>
      <c r="AK1349" s="293"/>
      <c r="AL1349" s="293"/>
      <c r="AM1349" s="293"/>
      <c r="AN1349" s="298"/>
      <c r="AO1349" s="298"/>
      <c r="AP1349" s="298"/>
      <c r="AQ1349" s="298"/>
    </row>
    <row r="1350" spans="1:43" outlineLevel="1" collapsed="1" x14ac:dyDescent="0.2">
      <c r="A1350" s="3"/>
      <c r="B1350" s="3"/>
      <c r="C1350" s="3"/>
      <c r="D1350" s="3"/>
      <c r="E1350" s="26"/>
      <c r="F1350" s="238" t="s">
        <v>590</v>
      </c>
      <c r="G1350" s="238"/>
      <c r="H1350" s="238"/>
      <c r="I1350" s="238"/>
      <c r="J1350" s="238"/>
      <c r="K1350" s="238"/>
      <c r="L1350" s="238"/>
      <c r="M1350" s="238"/>
      <c r="N1350" s="238"/>
      <c r="O1350" s="27"/>
      <c r="P1350" s="108"/>
      <c r="Q1350" s="108"/>
      <c r="R1350" s="233"/>
      <c r="S1350" s="289"/>
      <c r="T1350" s="289"/>
      <c r="U1350" s="233"/>
      <c r="V1350" s="289"/>
      <c r="W1350" s="289"/>
      <c r="X1350" s="233"/>
      <c r="Y1350" s="289"/>
      <c r="Z1350" s="289"/>
      <c r="AA1350" s="233">
        <v>125</v>
      </c>
      <c r="AB1350" s="289"/>
      <c r="AC1350" s="289"/>
      <c r="AD1350" s="233">
        <v>3</v>
      </c>
      <c r="AE1350" s="289"/>
      <c r="AF1350" s="289"/>
      <c r="AG1350" s="233">
        <v>42</v>
      </c>
      <c r="AH1350" s="233"/>
      <c r="AI1350" s="233"/>
      <c r="AJ1350" s="233"/>
      <c r="AK1350" s="291">
        <f>AK1344+AK1345+AK1346+AK1347+AK1349</f>
        <v>0</v>
      </c>
      <c r="AL1350" s="291"/>
      <c r="AM1350" s="291"/>
      <c r="AN1350" s="291">
        <f>SUM(O1350:AL1350)</f>
        <v>170</v>
      </c>
      <c r="AO1350" s="291"/>
      <c r="AP1350" s="291"/>
      <c r="AQ1350" s="291"/>
    </row>
    <row r="1351" spans="1:43" outlineLevel="1" x14ac:dyDescent="0.2">
      <c r="A1351" s="3"/>
      <c r="B1351" s="3"/>
      <c r="C1351" s="3"/>
      <c r="D1351" s="3"/>
      <c r="E1351" s="26"/>
      <c r="F1351" s="249" t="s">
        <v>442</v>
      </c>
      <c r="G1351" s="249"/>
      <c r="H1351" s="249"/>
      <c r="I1351" s="249"/>
      <c r="J1351" s="249"/>
      <c r="K1351" s="249"/>
      <c r="L1351" s="249"/>
      <c r="M1351" s="249"/>
      <c r="N1351" s="249"/>
      <c r="O1351" s="29"/>
      <c r="P1351" s="108"/>
      <c r="Q1351" s="108"/>
      <c r="R1351" s="231"/>
      <c r="S1351" s="292"/>
      <c r="T1351" s="292"/>
      <c r="U1351" s="231"/>
      <c r="V1351" s="292"/>
      <c r="W1351" s="292"/>
      <c r="X1351" s="231"/>
      <c r="Y1351" s="292"/>
      <c r="Z1351" s="292"/>
      <c r="AA1351" s="231"/>
      <c r="AB1351" s="292"/>
      <c r="AC1351" s="292"/>
      <c r="AD1351" s="231"/>
      <c r="AE1351" s="292"/>
      <c r="AF1351" s="292"/>
      <c r="AG1351" s="231"/>
      <c r="AH1351" s="231"/>
      <c r="AI1351" s="231"/>
      <c r="AJ1351" s="231"/>
      <c r="AK1351" s="293"/>
      <c r="AL1351" s="293"/>
      <c r="AM1351" s="293"/>
      <c r="AN1351" s="300">
        <f>SUM(O1351:AL1351)</f>
        <v>0</v>
      </c>
      <c r="AO1351" s="300"/>
      <c r="AP1351" s="300"/>
      <c r="AQ1351" s="300"/>
    </row>
    <row r="1352" spans="1:43" outlineLevel="1" x14ac:dyDescent="0.2">
      <c r="A1352" s="3"/>
      <c r="B1352" s="3"/>
      <c r="C1352" s="3"/>
      <c r="D1352" s="3"/>
      <c r="E1352" s="26"/>
      <c r="F1352" s="249" t="s">
        <v>443</v>
      </c>
      <c r="G1352" s="249"/>
      <c r="H1352" s="249"/>
      <c r="I1352" s="249"/>
      <c r="J1352" s="249"/>
      <c r="K1352" s="249"/>
      <c r="L1352" s="249"/>
      <c r="M1352" s="249"/>
      <c r="N1352" s="249"/>
      <c r="O1352" s="29"/>
      <c r="P1352" s="108"/>
      <c r="Q1352" s="108"/>
      <c r="R1352" s="231"/>
      <c r="S1352" s="292"/>
      <c r="T1352" s="292"/>
      <c r="U1352" s="231"/>
      <c r="V1352" s="292"/>
      <c r="W1352" s="292"/>
      <c r="X1352" s="231"/>
      <c r="Y1352" s="292"/>
      <c r="Z1352" s="292"/>
      <c r="AA1352" s="231"/>
      <c r="AB1352" s="292"/>
      <c r="AC1352" s="292"/>
      <c r="AD1352" s="231"/>
      <c r="AE1352" s="292"/>
      <c r="AF1352" s="292"/>
      <c r="AG1352" s="231"/>
      <c r="AH1352" s="231"/>
      <c r="AI1352" s="231"/>
      <c r="AJ1352" s="231"/>
      <c r="AK1352" s="293"/>
      <c r="AL1352" s="293"/>
      <c r="AM1352" s="293"/>
      <c r="AN1352" s="296">
        <f>SUM(O1352:AL1352)</f>
        <v>0</v>
      </c>
      <c r="AO1352" s="296"/>
      <c r="AP1352" s="296"/>
      <c r="AQ1352" s="296"/>
    </row>
    <row r="1353" spans="1:43" outlineLevel="1" x14ac:dyDescent="0.2">
      <c r="A1353" s="3"/>
      <c r="B1353" s="3"/>
      <c r="C1353" s="3"/>
      <c r="D1353" s="3"/>
      <c r="E1353" s="26"/>
      <c r="F1353" s="249" t="s">
        <v>444</v>
      </c>
      <c r="G1353" s="249"/>
      <c r="H1353" s="249"/>
      <c r="I1353" s="249"/>
      <c r="J1353" s="249"/>
      <c r="K1353" s="249"/>
      <c r="L1353" s="249"/>
      <c r="M1353" s="249"/>
      <c r="N1353" s="249"/>
      <c r="O1353" s="29"/>
      <c r="P1353" s="108"/>
      <c r="Q1353" s="108"/>
      <c r="R1353" s="231"/>
      <c r="S1353" s="292"/>
      <c r="T1353" s="292"/>
      <c r="U1353" s="231"/>
      <c r="V1353" s="292"/>
      <c r="W1353" s="292"/>
      <c r="X1353" s="231"/>
      <c r="Y1353" s="292"/>
      <c r="Z1353" s="292"/>
      <c r="AA1353" s="231"/>
      <c r="AB1353" s="292"/>
      <c r="AC1353" s="292"/>
      <c r="AD1353" s="231"/>
      <c r="AE1353" s="292"/>
      <c r="AF1353" s="292"/>
      <c r="AG1353" s="231"/>
      <c r="AH1353" s="231"/>
      <c r="AI1353" s="231"/>
      <c r="AJ1353" s="231"/>
      <c r="AK1353" s="293"/>
      <c r="AL1353" s="293"/>
      <c r="AM1353" s="293"/>
      <c r="AN1353" s="296">
        <f>SUM(O1353:AL1353)</f>
        <v>0</v>
      </c>
      <c r="AO1353" s="296"/>
      <c r="AP1353" s="296"/>
      <c r="AQ1353" s="296"/>
    </row>
    <row r="1354" spans="1:43" outlineLevel="1" x14ac:dyDescent="0.2">
      <c r="A1354" s="3"/>
      <c r="B1354" s="3"/>
      <c r="C1354" s="3"/>
      <c r="D1354" s="3"/>
      <c r="E1354" s="26"/>
      <c r="F1354" s="238" t="s">
        <v>610</v>
      </c>
      <c r="G1354" s="238"/>
      <c r="H1354" s="238"/>
      <c r="I1354" s="238"/>
      <c r="J1354" s="238"/>
      <c r="K1354" s="238"/>
      <c r="L1354" s="238"/>
      <c r="M1354" s="238"/>
      <c r="N1354" s="238"/>
      <c r="O1354" s="27"/>
      <c r="P1354" s="108"/>
      <c r="Q1354" s="108"/>
      <c r="R1354" s="233"/>
      <c r="S1354" s="289"/>
      <c r="T1354" s="289"/>
      <c r="U1354" s="233"/>
      <c r="V1354" s="289"/>
      <c r="W1354" s="289"/>
      <c r="X1354" s="233">
        <f>X1350+X1351+X1352+X1353</f>
        <v>0</v>
      </c>
      <c r="Y1354" s="289"/>
      <c r="Z1354" s="289"/>
      <c r="AA1354" s="233">
        <f>AA1350+AA1351+AA1352+AA1353</f>
        <v>125</v>
      </c>
      <c r="AB1354" s="289"/>
      <c r="AC1354" s="289"/>
      <c r="AD1354" s="233">
        <f>AD1350+AD1351+AD1352+AD1353</f>
        <v>3</v>
      </c>
      <c r="AE1354" s="289"/>
      <c r="AF1354" s="289"/>
      <c r="AG1354" s="233">
        <f>AG1350+AG1351+AG1352-AG1353</f>
        <v>42</v>
      </c>
      <c r="AH1354" s="233"/>
      <c r="AI1354" s="233"/>
      <c r="AJ1354" s="233"/>
      <c r="AK1354" s="233">
        <f>AK1350+AK1351+AK1352+AK1353</f>
        <v>0</v>
      </c>
      <c r="AL1354" s="289"/>
      <c r="AM1354" s="289"/>
      <c r="AN1354" s="291">
        <f>SUM(O1354:AL1354)</f>
        <v>170</v>
      </c>
      <c r="AO1354" s="291"/>
      <c r="AP1354" s="291"/>
      <c r="AQ1354" s="291"/>
    </row>
    <row r="1355" spans="1:43" ht="7.5" customHeight="1" outlineLevel="1" x14ac:dyDescent="0.2">
      <c r="A1355" s="3"/>
      <c r="B1355" s="3"/>
      <c r="C1355" s="3"/>
      <c r="D1355" s="3"/>
      <c r="E1355" s="26"/>
      <c r="F1355" s="26"/>
      <c r="G1355" s="26"/>
      <c r="H1355" s="26"/>
      <c r="I1355" s="26"/>
      <c r="J1355" s="26"/>
      <c r="K1355" s="26"/>
      <c r="L1355" s="26"/>
      <c r="M1355" s="26"/>
      <c r="N1355" s="26"/>
      <c r="O1355" s="109"/>
      <c r="P1355" s="109"/>
      <c r="Q1355" s="109"/>
      <c r="R1355" s="109"/>
      <c r="S1355" s="110"/>
      <c r="T1355" s="110"/>
      <c r="U1355" s="110"/>
      <c r="V1355" s="110"/>
      <c r="W1355" s="110"/>
      <c r="X1355" s="110"/>
      <c r="Y1355" s="110"/>
      <c r="Z1355" s="110"/>
      <c r="AA1355" s="110"/>
      <c r="AB1355" s="110"/>
      <c r="AC1355" s="110"/>
      <c r="AD1355" s="110"/>
      <c r="AE1355" s="110"/>
      <c r="AF1355" s="110"/>
      <c r="AG1355" s="293"/>
      <c r="AH1355" s="293"/>
      <c r="AI1355" s="293"/>
      <c r="AJ1355" s="293"/>
      <c r="AK1355" s="293"/>
      <c r="AL1355" s="293"/>
      <c r="AM1355" s="293"/>
      <c r="AN1355" s="111"/>
      <c r="AO1355" s="111"/>
      <c r="AP1355" s="111"/>
      <c r="AQ1355" s="111"/>
    </row>
    <row r="1356" spans="1:43" outlineLevel="1" x14ac:dyDescent="0.2">
      <c r="A1356" s="3"/>
      <c r="B1356" s="3"/>
      <c r="C1356" s="3"/>
      <c r="D1356" s="3"/>
      <c r="E1356" s="26"/>
      <c r="F1356" s="294" t="s">
        <v>445</v>
      </c>
      <c r="G1356" s="294"/>
      <c r="H1356" s="294"/>
      <c r="I1356" s="294"/>
      <c r="J1356" s="294"/>
      <c r="K1356" s="294"/>
      <c r="L1356" s="294"/>
      <c r="M1356" s="294"/>
      <c r="N1356" s="294"/>
      <c r="O1356" s="294"/>
      <c r="P1356" s="26"/>
      <c r="Q1356" s="26"/>
      <c r="R1356" s="26"/>
      <c r="S1356" s="26"/>
      <c r="T1356" s="26"/>
      <c r="U1356" s="26"/>
      <c r="V1356" s="26"/>
      <c r="W1356" s="26"/>
      <c r="X1356" s="26"/>
      <c r="Y1356" s="26"/>
      <c r="Z1356" s="26"/>
      <c r="AA1356" s="26"/>
      <c r="AB1356" s="26"/>
      <c r="AC1356" s="26"/>
      <c r="AD1356" s="26"/>
      <c r="AE1356" s="26"/>
      <c r="AF1356" s="26"/>
      <c r="AG1356" s="249"/>
      <c r="AH1356" s="249"/>
      <c r="AI1356" s="249"/>
      <c r="AJ1356" s="249"/>
      <c r="AK1356" s="297"/>
      <c r="AL1356" s="297"/>
      <c r="AM1356" s="297"/>
      <c r="AN1356" s="297"/>
      <c r="AO1356" s="297"/>
      <c r="AP1356" s="297"/>
      <c r="AQ1356" s="297"/>
    </row>
    <row r="1357" spans="1:43" ht="5.25" customHeight="1" outlineLevel="1" x14ac:dyDescent="0.2">
      <c r="A1357" s="3"/>
      <c r="B1357" s="3"/>
      <c r="C1357" s="3"/>
      <c r="D1357" s="3"/>
      <c r="E1357" s="26"/>
      <c r="F1357" s="26"/>
      <c r="G1357" s="26"/>
      <c r="H1357" s="26"/>
      <c r="I1357" s="26"/>
      <c r="J1357" s="26"/>
      <c r="K1357" s="26"/>
      <c r="L1357" s="26"/>
      <c r="M1357" s="26"/>
      <c r="N1357" s="26"/>
      <c r="O1357" s="26"/>
      <c r="P1357" s="26"/>
      <c r="Q1357" s="26"/>
      <c r="R1357" s="26"/>
      <c r="S1357" s="26"/>
      <c r="T1357" s="26"/>
      <c r="U1357" s="26"/>
      <c r="V1357" s="26"/>
      <c r="W1357" s="26"/>
      <c r="X1357" s="26"/>
      <c r="Y1357" s="26"/>
      <c r="Z1357" s="26"/>
      <c r="AA1357" s="26"/>
      <c r="AB1357" s="26"/>
      <c r="AC1357" s="26"/>
      <c r="AD1357" s="26"/>
      <c r="AE1357" s="26"/>
      <c r="AF1357" s="26"/>
      <c r="AG1357" s="249"/>
      <c r="AH1357" s="249"/>
      <c r="AI1357" s="249"/>
      <c r="AJ1357" s="249"/>
      <c r="AK1357" s="297"/>
      <c r="AL1357" s="297"/>
      <c r="AM1357" s="297"/>
      <c r="AN1357" s="297"/>
      <c r="AO1357" s="297"/>
      <c r="AP1357" s="297"/>
      <c r="AQ1357" s="297"/>
    </row>
    <row r="1358" spans="1:43" ht="12.75" hidden="1" customHeight="1" outlineLevel="2" x14ac:dyDescent="0.2">
      <c r="A1358" s="3"/>
      <c r="B1358" s="3"/>
      <c r="C1358" s="3"/>
      <c r="D1358" s="3"/>
      <c r="E1358" s="26"/>
      <c r="F1358" s="238"/>
      <c r="G1358" s="238"/>
      <c r="H1358" s="238"/>
      <c r="I1358" s="238"/>
      <c r="J1358" s="238"/>
      <c r="K1358" s="238"/>
      <c r="L1358" s="238"/>
      <c r="M1358" s="238"/>
      <c r="N1358" s="238"/>
      <c r="O1358" s="27"/>
      <c r="P1358" s="108"/>
      <c r="Q1358" s="108"/>
      <c r="R1358" s="290"/>
      <c r="S1358" s="299"/>
      <c r="T1358" s="299"/>
      <c r="U1358" s="290"/>
      <c r="V1358" s="299"/>
      <c r="W1358" s="299"/>
      <c r="X1358" s="290"/>
      <c r="Y1358" s="299"/>
      <c r="Z1358" s="299"/>
      <c r="AA1358" s="290"/>
      <c r="AB1358" s="299"/>
      <c r="AC1358" s="299"/>
      <c r="AD1358" s="290"/>
      <c r="AE1358" s="299"/>
      <c r="AF1358" s="299"/>
      <c r="AG1358" s="290"/>
      <c r="AH1358" s="290"/>
      <c r="AI1358" s="290"/>
      <c r="AJ1358" s="290"/>
      <c r="AK1358" s="298"/>
      <c r="AL1358" s="298"/>
      <c r="AM1358" s="298"/>
      <c r="AN1358" s="298"/>
      <c r="AO1358" s="298"/>
      <c r="AP1358" s="298"/>
      <c r="AQ1358" s="298"/>
    </row>
    <row r="1359" spans="1:43" ht="12.75" hidden="1" customHeight="1" outlineLevel="2" x14ac:dyDescent="0.2">
      <c r="A1359" s="3"/>
      <c r="B1359" s="3"/>
      <c r="C1359" s="3"/>
      <c r="D1359" s="3"/>
      <c r="E1359" s="26"/>
      <c r="F1359" s="249"/>
      <c r="G1359" s="249"/>
      <c r="H1359" s="249"/>
      <c r="I1359" s="249"/>
      <c r="J1359" s="249"/>
      <c r="K1359" s="249"/>
      <c r="L1359" s="249"/>
      <c r="M1359" s="249"/>
      <c r="N1359" s="249"/>
      <c r="O1359" s="29"/>
      <c r="P1359" s="108"/>
      <c r="Q1359" s="108"/>
      <c r="R1359" s="231"/>
      <c r="S1359" s="292"/>
      <c r="T1359" s="292"/>
      <c r="U1359" s="231"/>
      <c r="V1359" s="292"/>
      <c r="W1359" s="292"/>
      <c r="X1359" s="231"/>
      <c r="Y1359" s="292"/>
      <c r="Z1359" s="292"/>
      <c r="AA1359" s="231"/>
      <c r="AB1359" s="292"/>
      <c r="AC1359" s="292"/>
      <c r="AD1359" s="231"/>
      <c r="AE1359" s="292"/>
      <c r="AF1359" s="292"/>
      <c r="AG1359" s="231"/>
      <c r="AH1359" s="231"/>
      <c r="AI1359" s="231"/>
      <c r="AJ1359" s="231"/>
      <c r="AK1359" s="293"/>
      <c r="AL1359" s="293"/>
      <c r="AM1359" s="293"/>
      <c r="AN1359" s="300"/>
      <c r="AO1359" s="300"/>
      <c r="AP1359" s="300"/>
      <c r="AQ1359" s="300"/>
    </row>
    <row r="1360" spans="1:43" hidden="1" outlineLevel="2" x14ac:dyDescent="0.2">
      <c r="A1360" s="3"/>
      <c r="B1360" s="3"/>
      <c r="C1360" s="3"/>
      <c r="D1360" s="3"/>
      <c r="E1360" s="26"/>
      <c r="F1360" s="249"/>
      <c r="G1360" s="249"/>
      <c r="H1360" s="249"/>
      <c r="I1360" s="249"/>
      <c r="J1360" s="249"/>
      <c r="K1360" s="249"/>
      <c r="L1360" s="249"/>
      <c r="M1360" s="249"/>
      <c r="N1360" s="249"/>
      <c r="O1360" s="29"/>
      <c r="P1360" s="108"/>
      <c r="Q1360" s="108"/>
      <c r="R1360" s="231"/>
      <c r="S1360" s="292"/>
      <c r="T1360" s="292"/>
      <c r="U1360" s="231"/>
      <c r="V1360" s="292"/>
      <c r="W1360" s="292"/>
      <c r="X1360" s="231"/>
      <c r="Y1360" s="292"/>
      <c r="Z1360" s="292"/>
      <c r="AA1360" s="231"/>
      <c r="AB1360" s="292"/>
      <c r="AC1360" s="292"/>
      <c r="AD1360" s="231"/>
      <c r="AE1360" s="292"/>
      <c r="AF1360" s="292"/>
      <c r="AG1360" s="231"/>
      <c r="AH1360" s="231"/>
      <c r="AI1360" s="231"/>
      <c r="AJ1360" s="231"/>
      <c r="AK1360" s="293"/>
      <c r="AL1360" s="293"/>
      <c r="AM1360" s="293"/>
      <c r="AN1360" s="296"/>
      <c r="AO1360" s="296"/>
      <c r="AP1360" s="296"/>
      <c r="AQ1360" s="296"/>
    </row>
    <row r="1361" spans="1:44" hidden="1" outlineLevel="2" x14ac:dyDescent="0.2">
      <c r="A1361" s="3"/>
      <c r="B1361" s="3"/>
      <c r="C1361" s="3"/>
      <c r="D1361" s="3"/>
      <c r="E1361" s="26"/>
      <c r="F1361" s="302"/>
      <c r="G1361" s="302"/>
      <c r="H1361" s="302"/>
      <c r="I1361" s="302"/>
      <c r="J1361" s="302"/>
      <c r="K1361" s="302"/>
      <c r="L1361" s="302"/>
      <c r="M1361" s="302"/>
      <c r="N1361" s="302"/>
      <c r="O1361" s="29"/>
      <c r="P1361" s="108"/>
      <c r="Q1361" s="108"/>
      <c r="R1361" s="29"/>
      <c r="S1361" s="108"/>
      <c r="T1361" s="108"/>
      <c r="U1361" s="29"/>
      <c r="V1361" s="108"/>
      <c r="W1361" s="108"/>
      <c r="X1361" s="29"/>
      <c r="Y1361" s="108"/>
      <c r="Z1361" s="108"/>
      <c r="AA1361" s="29"/>
      <c r="AB1361" s="108"/>
      <c r="AC1361" s="108"/>
      <c r="AD1361" s="29"/>
      <c r="AE1361" s="108"/>
      <c r="AF1361" s="108"/>
      <c r="AG1361" s="231"/>
      <c r="AH1361" s="231"/>
      <c r="AI1361" s="231"/>
      <c r="AJ1361" s="231"/>
      <c r="AK1361" s="293"/>
      <c r="AL1361" s="293"/>
      <c r="AM1361" s="293"/>
      <c r="AN1361" s="301"/>
      <c r="AO1361" s="301"/>
      <c r="AP1361" s="301"/>
      <c r="AQ1361" s="301"/>
    </row>
    <row r="1362" spans="1:44" hidden="1" outlineLevel="2" x14ac:dyDescent="0.2">
      <c r="A1362" s="3"/>
      <c r="B1362" s="3"/>
      <c r="C1362" s="3"/>
      <c r="D1362" s="3"/>
      <c r="E1362" s="26"/>
      <c r="F1362" s="302"/>
      <c r="G1362" s="302"/>
      <c r="H1362" s="302"/>
      <c r="I1362" s="302"/>
      <c r="J1362" s="302"/>
      <c r="K1362" s="302"/>
      <c r="L1362" s="302"/>
      <c r="M1362" s="302"/>
      <c r="N1362" s="302"/>
      <c r="O1362" s="29"/>
      <c r="P1362" s="108"/>
      <c r="Q1362" s="108"/>
      <c r="R1362" s="231"/>
      <c r="S1362" s="292"/>
      <c r="T1362" s="292"/>
      <c r="U1362" s="231"/>
      <c r="V1362" s="292"/>
      <c r="W1362" s="292"/>
      <c r="X1362" s="231"/>
      <c r="Y1362" s="292"/>
      <c r="Z1362" s="292"/>
      <c r="AA1362" s="231"/>
      <c r="AB1362" s="292"/>
      <c r="AC1362" s="292"/>
      <c r="AD1362" s="231"/>
      <c r="AE1362" s="292"/>
      <c r="AF1362" s="292"/>
      <c r="AG1362" s="231"/>
      <c r="AH1362" s="231"/>
      <c r="AI1362" s="231"/>
      <c r="AJ1362" s="231"/>
      <c r="AK1362" s="293"/>
      <c r="AL1362" s="293"/>
      <c r="AM1362" s="293"/>
      <c r="AN1362" s="298"/>
      <c r="AO1362" s="298"/>
      <c r="AP1362" s="298"/>
      <c r="AQ1362" s="298"/>
    </row>
    <row r="1363" spans="1:44" outlineLevel="1" collapsed="1" x14ac:dyDescent="0.2">
      <c r="A1363" s="3"/>
      <c r="B1363" s="3"/>
      <c r="C1363" s="3"/>
      <c r="D1363" s="3"/>
      <c r="E1363" s="26"/>
      <c r="F1363" s="238" t="s">
        <v>590</v>
      </c>
      <c r="G1363" s="238"/>
      <c r="H1363" s="238"/>
      <c r="I1363" s="238"/>
      <c r="J1363" s="238"/>
      <c r="K1363" s="238"/>
      <c r="L1363" s="238"/>
      <c r="M1363" s="238"/>
      <c r="N1363" s="238"/>
      <c r="O1363" s="27"/>
      <c r="P1363" s="108"/>
      <c r="Q1363" s="108"/>
      <c r="R1363" s="233">
        <f>R1358+R1359+R1360+R1362</f>
        <v>0</v>
      </c>
      <c r="S1363" s="289"/>
      <c r="T1363" s="289"/>
      <c r="U1363" s="233">
        <f>U1358+U1359+U1360+U1362</f>
        <v>0</v>
      </c>
      <c r="V1363" s="289"/>
      <c r="W1363" s="289"/>
      <c r="X1363" s="233"/>
      <c r="Y1363" s="289"/>
      <c r="Z1363" s="289"/>
      <c r="AA1363" s="233">
        <v>78</v>
      </c>
      <c r="AB1363" s="289"/>
      <c r="AC1363" s="289"/>
      <c r="AD1363" s="233">
        <v>3</v>
      </c>
      <c r="AE1363" s="289"/>
      <c r="AF1363" s="289"/>
      <c r="AG1363" s="233">
        <v>42</v>
      </c>
      <c r="AH1363" s="233"/>
      <c r="AI1363" s="233"/>
      <c r="AJ1363" s="233"/>
      <c r="AK1363" s="291">
        <f>AK1358+AK1359+AK1360+AK1362</f>
        <v>0</v>
      </c>
      <c r="AL1363" s="291"/>
      <c r="AM1363" s="291"/>
      <c r="AN1363" s="291">
        <f>SUM(O1363:AL1363)</f>
        <v>123</v>
      </c>
      <c r="AO1363" s="291"/>
      <c r="AP1363" s="291"/>
      <c r="AQ1363" s="291"/>
      <c r="AR1363" s="3">
        <v>1837</v>
      </c>
    </row>
    <row r="1364" spans="1:44" outlineLevel="1" x14ac:dyDescent="0.2">
      <c r="E1364" s="26"/>
      <c r="F1364" s="249" t="s">
        <v>446</v>
      </c>
      <c r="G1364" s="249"/>
      <c r="H1364" s="249"/>
      <c r="I1364" s="249"/>
      <c r="J1364" s="249"/>
      <c r="K1364" s="249"/>
      <c r="L1364" s="249"/>
      <c r="M1364" s="249"/>
      <c r="N1364" s="249"/>
      <c r="O1364" s="29"/>
      <c r="P1364" s="108"/>
      <c r="Q1364" s="108"/>
      <c r="R1364" s="231"/>
      <c r="S1364" s="292"/>
      <c r="T1364" s="292"/>
      <c r="U1364" s="231"/>
      <c r="V1364" s="292"/>
      <c r="W1364" s="292"/>
      <c r="X1364" s="231"/>
      <c r="Y1364" s="292"/>
      <c r="Z1364" s="292"/>
      <c r="AA1364" s="231">
        <v>46</v>
      </c>
      <c r="AB1364" s="292"/>
      <c r="AC1364" s="292"/>
      <c r="AD1364" s="231"/>
      <c r="AE1364" s="292"/>
      <c r="AF1364" s="292"/>
      <c r="AG1364" s="231"/>
      <c r="AH1364" s="231"/>
      <c r="AI1364" s="231"/>
      <c r="AJ1364" s="231"/>
      <c r="AK1364" s="293"/>
      <c r="AL1364" s="293"/>
      <c r="AM1364" s="293"/>
      <c r="AN1364" s="300">
        <f>SUM(O1364:AL1364)</f>
        <v>46</v>
      </c>
      <c r="AO1364" s="300"/>
      <c r="AP1364" s="300"/>
      <c r="AQ1364" s="300"/>
      <c r="AR1364" s="3">
        <f>AR1366-AR1363</f>
        <v>17</v>
      </c>
    </row>
    <row r="1365" spans="1:44" outlineLevel="1" x14ac:dyDescent="0.2">
      <c r="E1365" s="26"/>
      <c r="F1365" s="249" t="s">
        <v>444</v>
      </c>
      <c r="G1365" s="249"/>
      <c r="H1365" s="249"/>
      <c r="I1365" s="249"/>
      <c r="J1365" s="249"/>
      <c r="K1365" s="249"/>
      <c r="L1365" s="249"/>
      <c r="M1365" s="249"/>
      <c r="N1365" s="249"/>
      <c r="O1365" s="29"/>
      <c r="P1365" s="108"/>
      <c r="Q1365" s="108"/>
      <c r="R1365" s="231"/>
      <c r="S1365" s="292"/>
      <c r="T1365" s="292"/>
      <c r="U1365" s="231"/>
      <c r="V1365" s="292"/>
      <c r="W1365" s="292"/>
      <c r="X1365" s="231"/>
      <c r="Y1365" s="292"/>
      <c r="Z1365" s="292"/>
      <c r="AA1365" s="231"/>
      <c r="AB1365" s="292"/>
      <c r="AC1365" s="292"/>
      <c r="AD1365" s="231"/>
      <c r="AE1365" s="292"/>
      <c r="AF1365" s="292"/>
      <c r="AG1365" s="231"/>
      <c r="AH1365" s="231"/>
      <c r="AI1365" s="231"/>
      <c r="AJ1365" s="231"/>
      <c r="AK1365" s="293"/>
      <c r="AL1365" s="293"/>
      <c r="AM1365" s="293"/>
      <c r="AN1365" s="296">
        <f>SUM(O1365:AL1365)</f>
        <v>0</v>
      </c>
      <c r="AO1365" s="296"/>
      <c r="AP1365" s="296"/>
      <c r="AQ1365" s="296"/>
    </row>
    <row r="1366" spans="1:44" outlineLevel="1" x14ac:dyDescent="0.2">
      <c r="E1366" s="26"/>
      <c r="F1366" s="238" t="s">
        <v>610</v>
      </c>
      <c r="G1366" s="238"/>
      <c r="H1366" s="238"/>
      <c r="I1366" s="238"/>
      <c r="J1366" s="238"/>
      <c r="K1366" s="238"/>
      <c r="L1366" s="238"/>
      <c r="M1366" s="238"/>
      <c r="N1366" s="238"/>
      <c r="O1366" s="27"/>
      <c r="P1366" s="108"/>
      <c r="Q1366" s="108"/>
      <c r="R1366" s="233">
        <f>R1363+R1364+R1365</f>
        <v>0</v>
      </c>
      <c r="S1366" s="289"/>
      <c r="T1366" s="289"/>
      <c r="U1366" s="233">
        <f>U1363+U1364+U1365</f>
        <v>0</v>
      </c>
      <c r="V1366" s="289"/>
      <c r="W1366" s="289"/>
      <c r="X1366" s="233">
        <f>X1363+X1364+X1365</f>
        <v>0</v>
      </c>
      <c r="Y1366" s="289"/>
      <c r="Z1366" s="289"/>
      <c r="AA1366" s="233">
        <f>AA1363+AA1364+AA1365</f>
        <v>124</v>
      </c>
      <c r="AB1366" s="289"/>
      <c r="AC1366" s="289"/>
      <c r="AD1366" s="233">
        <f>AD1363+AD1364+AD1365</f>
        <v>3</v>
      </c>
      <c r="AE1366" s="289"/>
      <c r="AF1366" s="289"/>
      <c r="AG1366" s="233">
        <f>AG1363+AG1364+AG1365</f>
        <v>42</v>
      </c>
      <c r="AH1366" s="233"/>
      <c r="AI1366" s="233"/>
      <c r="AJ1366" s="233"/>
      <c r="AK1366" s="233">
        <f>AK1363+AK1364+AK1365</f>
        <v>0</v>
      </c>
      <c r="AL1366" s="289"/>
      <c r="AM1366" s="289"/>
      <c r="AN1366" s="291">
        <f>SUM(O1366:AL1366)</f>
        <v>169</v>
      </c>
      <c r="AO1366" s="291"/>
      <c r="AP1366" s="291"/>
      <c r="AQ1366" s="291"/>
      <c r="AR1366" s="3">
        <v>1854</v>
      </c>
    </row>
    <row r="1367" spans="1:44" outlineLevel="1" x14ac:dyDescent="0.2">
      <c r="E1367" s="26"/>
      <c r="F1367" s="26"/>
      <c r="G1367" s="26"/>
      <c r="H1367" s="26"/>
      <c r="I1367" s="26"/>
      <c r="J1367" s="26"/>
      <c r="K1367" s="26"/>
      <c r="L1367" s="26"/>
      <c r="M1367" s="26"/>
      <c r="N1367" s="26"/>
      <c r="O1367" s="109"/>
      <c r="P1367" s="109"/>
      <c r="Q1367" s="109"/>
      <c r="R1367" s="109"/>
      <c r="S1367" s="110"/>
      <c r="T1367" s="110"/>
      <c r="U1367" s="110"/>
      <c r="V1367" s="110"/>
      <c r="W1367" s="110"/>
      <c r="X1367" s="110"/>
      <c r="Y1367" s="110"/>
      <c r="Z1367" s="110"/>
      <c r="AA1367" s="110"/>
      <c r="AB1367" s="110"/>
      <c r="AC1367" s="110"/>
      <c r="AD1367" s="110"/>
      <c r="AE1367" s="110"/>
      <c r="AF1367" s="110"/>
      <c r="AG1367" s="293"/>
      <c r="AH1367" s="293"/>
      <c r="AI1367" s="293"/>
      <c r="AJ1367" s="293"/>
      <c r="AK1367" s="293"/>
      <c r="AL1367" s="293"/>
      <c r="AM1367" s="293"/>
      <c r="AN1367" s="111"/>
      <c r="AO1367" s="111"/>
      <c r="AP1367" s="111"/>
      <c r="AQ1367" s="111"/>
    </row>
    <row r="1368" spans="1:44" outlineLevel="1" x14ac:dyDescent="0.2">
      <c r="E1368" s="26"/>
      <c r="F1368" s="294" t="s">
        <v>447</v>
      </c>
      <c r="G1368" s="294"/>
      <c r="H1368" s="294"/>
      <c r="I1368" s="294"/>
      <c r="J1368" s="294"/>
      <c r="K1368" s="294"/>
      <c r="L1368" s="294"/>
      <c r="M1368" s="294"/>
      <c r="N1368" s="294"/>
      <c r="O1368" s="26"/>
      <c r="P1368" s="26"/>
      <c r="Q1368" s="26"/>
      <c r="R1368" s="26"/>
      <c r="S1368" s="26"/>
      <c r="T1368" s="26"/>
      <c r="U1368" s="26"/>
      <c r="V1368" s="26"/>
      <c r="W1368" s="26"/>
      <c r="X1368" s="26"/>
      <c r="Y1368" s="26"/>
      <c r="Z1368" s="26"/>
      <c r="AA1368" s="26"/>
      <c r="AB1368" s="26"/>
      <c r="AC1368" s="26"/>
      <c r="AD1368" s="26"/>
      <c r="AE1368" s="26"/>
      <c r="AF1368" s="26"/>
      <c r="AG1368" s="249"/>
      <c r="AH1368" s="249"/>
      <c r="AI1368" s="249"/>
      <c r="AJ1368" s="249"/>
      <c r="AK1368" s="297"/>
      <c r="AL1368" s="297"/>
      <c r="AM1368" s="297"/>
      <c r="AN1368" s="297"/>
      <c r="AO1368" s="297"/>
      <c r="AP1368" s="297"/>
      <c r="AQ1368" s="297"/>
    </row>
    <row r="1369" spans="1:44" ht="7.5" customHeight="1" outlineLevel="1" x14ac:dyDescent="0.2">
      <c r="E1369" s="26"/>
      <c r="F1369" s="112"/>
      <c r="G1369" s="112"/>
      <c r="H1369" s="112"/>
      <c r="I1369" s="112"/>
      <c r="J1369" s="112"/>
      <c r="K1369" s="112"/>
      <c r="L1369" s="112"/>
      <c r="M1369" s="112"/>
      <c r="N1369" s="112"/>
      <c r="O1369" s="26"/>
      <c r="P1369" s="26"/>
      <c r="Q1369" s="26"/>
      <c r="R1369" s="26"/>
      <c r="S1369" s="26"/>
      <c r="T1369" s="26"/>
      <c r="U1369" s="26"/>
      <c r="V1369" s="26"/>
      <c r="W1369" s="26"/>
      <c r="X1369" s="26"/>
      <c r="Y1369" s="26"/>
      <c r="Z1369" s="26"/>
      <c r="AA1369" s="26"/>
      <c r="AB1369" s="26"/>
      <c r="AC1369" s="26"/>
      <c r="AD1369" s="26"/>
      <c r="AE1369" s="26"/>
      <c r="AF1369" s="26"/>
      <c r="AG1369" s="249"/>
      <c r="AH1369" s="249"/>
      <c r="AI1369" s="249"/>
      <c r="AJ1369" s="249"/>
      <c r="AK1369" s="297"/>
      <c r="AL1369" s="297"/>
      <c r="AM1369" s="297"/>
      <c r="AN1369" s="295"/>
      <c r="AO1369" s="295"/>
      <c r="AP1369" s="295"/>
      <c r="AQ1369" s="295"/>
    </row>
    <row r="1370" spans="1:44" outlineLevel="1" x14ac:dyDescent="0.2">
      <c r="A1370" s="33"/>
      <c r="E1370" s="26"/>
      <c r="F1370" s="238" t="s">
        <v>611</v>
      </c>
      <c r="G1370" s="238"/>
      <c r="H1370" s="238"/>
      <c r="I1370" s="238"/>
      <c r="J1370" s="238"/>
      <c r="K1370" s="238"/>
      <c r="L1370" s="238"/>
      <c r="M1370" s="238"/>
      <c r="N1370" s="238"/>
      <c r="O1370" s="27"/>
      <c r="P1370" s="108"/>
      <c r="Q1370" s="108"/>
      <c r="R1370" s="233">
        <f>R1350+R1363</f>
        <v>0</v>
      </c>
      <c r="S1370" s="289"/>
      <c r="T1370" s="289"/>
      <c r="U1370" s="233">
        <f>U1350+U1363</f>
        <v>0</v>
      </c>
      <c r="V1370" s="289"/>
      <c r="W1370" s="289"/>
      <c r="X1370" s="233">
        <f>X1354-X1363</f>
        <v>0</v>
      </c>
      <c r="Y1370" s="289"/>
      <c r="Z1370" s="289"/>
      <c r="AA1370" s="233">
        <v>47</v>
      </c>
      <c r="AB1370" s="289"/>
      <c r="AC1370" s="289"/>
      <c r="AD1370" s="233" t="s">
        <v>28</v>
      </c>
      <c r="AE1370" s="289"/>
      <c r="AF1370" s="289"/>
      <c r="AG1370" s="233" t="s">
        <v>28</v>
      </c>
      <c r="AH1370" s="233"/>
      <c r="AI1370" s="233"/>
      <c r="AJ1370" s="233"/>
      <c r="AK1370" s="291">
        <f>AK1350+AK1363</f>
        <v>0</v>
      </c>
      <c r="AL1370" s="291"/>
      <c r="AM1370" s="291"/>
      <c r="AN1370" s="291">
        <v>47</v>
      </c>
      <c r="AO1370" s="291"/>
      <c r="AP1370" s="291"/>
      <c r="AQ1370" s="291"/>
    </row>
    <row r="1371" spans="1:44" outlineLevel="1" x14ac:dyDescent="0.2">
      <c r="A1371" s="33"/>
      <c r="E1371" s="26"/>
      <c r="F1371" s="238" t="s">
        <v>610</v>
      </c>
      <c r="G1371" s="238"/>
      <c r="H1371" s="238"/>
      <c r="I1371" s="238"/>
      <c r="J1371" s="238"/>
      <c r="K1371" s="238"/>
      <c r="L1371" s="238"/>
      <c r="M1371" s="238"/>
      <c r="N1371" s="238"/>
      <c r="O1371" s="27"/>
      <c r="P1371" s="108"/>
      <c r="Q1371" s="108"/>
      <c r="R1371" s="233">
        <f>R1354+R1366</f>
        <v>0</v>
      </c>
      <c r="S1371" s="289"/>
      <c r="T1371" s="289"/>
      <c r="U1371" s="233">
        <f>U1354+U1366</f>
        <v>0</v>
      </c>
      <c r="V1371" s="289"/>
      <c r="W1371" s="289"/>
      <c r="X1371" s="233">
        <f>X1354-X1366</f>
        <v>0</v>
      </c>
      <c r="Y1371" s="289"/>
      <c r="Z1371" s="289"/>
      <c r="AA1371" s="233">
        <f>AA1354-AA1366</f>
        <v>1</v>
      </c>
      <c r="AB1371" s="289"/>
      <c r="AC1371" s="289"/>
      <c r="AD1371" s="233">
        <f>AD1354-AD1366</f>
        <v>0</v>
      </c>
      <c r="AE1371" s="289"/>
      <c r="AF1371" s="289"/>
      <c r="AG1371" s="290">
        <f>AG1354-AG1366</f>
        <v>0</v>
      </c>
      <c r="AH1371" s="290"/>
      <c r="AI1371" s="290"/>
      <c r="AJ1371" s="290"/>
      <c r="AK1371" s="298">
        <f>AK1354+AK1366</f>
        <v>0</v>
      </c>
      <c r="AL1371" s="298"/>
      <c r="AM1371" s="298"/>
      <c r="AN1371" s="291">
        <f>SUM(O1371:AL1371)</f>
        <v>1</v>
      </c>
      <c r="AO1371" s="291"/>
      <c r="AP1371" s="291"/>
      <c r="AQ1371" s="291"/>
    </row>
    <row r="1372" spans="1:44" outlineLevel="1" x14ac:dyDescent="0.2">
      <c r="A1372" s="33"/>
      <c r="E1372" s="26"/>
      <c r="F1372" s="112"/>
      <c r="G1372" s="112"/>
      <c r="H1372" s="112"/>
      <c r="I1372" s="112"/>
      <c r="J1372" s="112"/>
      <c r="K1372" s="112"/>
      <c r="L1372" s="112"/>
      <c r="M1372" s="112"/>
      <c r="N1372" s="112"/>
      <c r="O1372" s="27"/>
      <c r="P1372" s="108"/>
      <c r="Q1372" s="108"/>
      <c r="R1372" s="27"/>
      <c r="S1372" s="108"/>
      <c r="T1372" s="108"/>
      <c r="U1372" s="27"/>
      <c r="V1372" s="108"/>
      <c r="W1372" s="108"/>
      <c r="X1372" s="27"/>
      <c r="Y1372" s="108"/>
      <c r="Z1372" s="108"/>
      <c r="AA1372" s="27"/>
      <c r="AB1372" s="108"/>
      <c r="AC1372" s="108"/>
      <c r="AD1372" s="27"/>
      <c r="AE1372" s="108"/>
      <c r="AF1372" s="108"/>
      <c r="AG1372" s="27"/>
      <c r="AH1372" s="27"/>
      <c r="AI1372" s="27"/>
      <c r="AJ1372" s="27"/>
      <c r="AK1372" s="64"/>
      <c r="AL1372" s="64"/>
      <c r="AM1372" s="64"/>
      <c r="AN1372" s="113"/>
      <c r="AO1372" s="113"/>
      <c r="AP1372" s="113"/>
      <c r="AQ1372" s="113"/>
    </row>
    <row r="1373" spans="1:44" hidden="1" outlineLevel="1" x14ac:dyDescent="0.2">
      <c r="F1373" s="211" t="s">
        <v>448</v>
      </c>
      <c r="G1373" s="211"/>
      <c r="H1373" s="211"/>
      <c r="I1373" s="211"/>
      <c r="J1373" s="211"/>
      <c r="K1373" s="211"/>
      <c r="L1373" s="211"/>
      <c r="M1373" s="211"/>
      <c r="N1373" s="211"/>
      <c r="O1373" s="211"/>
      <c r="P1373" s="211"/>
      <c r="Q1373" s="211"/>
      <c r="R1373" s="211"/>
      <c r="S1373" s="211"/>
      <c r="T1373" s="211"/>
      <c r="U1373" s="211"/>
      <c r="V1373" s="211"/>
      <c r="W1373" s="211"/>
      <c r="X1373" s="211"/>
      <c r="Y1373" s="211"/>
      <c r="Z1373" s="211"/>
      <c r="AA1373" s="211"/>
      <c r="AB1373" s="211"/>
      <c r="AC1373" s="211"/>
      <c r="AD1373" s="211"/>
      <c r="AE1373" s="211"/>
      <c r="AF1373" s="211"/>
      <c r="AG1373" s="211"/>
      <c r="AH1373" s="211"/>
      <c r="AI1373" s="211"/>
      <c r="AJ1373" s="211"/>
      <c r="AK1373" s="211"/>
      <c r="AL1373" s="211"/>
      <c r="AM1373" s="211"/>
      <c r="AN1373" s="211"/>
      <c r="AO1373" s="211"/>
      <c r="AP1373" s="211"/>
      <c r="AQ1373" s="211"/>
    </row>
    <row r="1374" spans="1:44" hidden="1" outlineLevel="1" x14ac:dyDescent="0.2">
      <c r="F1374" s="211"/>
      <c r="G1374" s="211"/>
      <c r="H1374" s="211"/>
      <c r="I1374" s="211"/>
      <c r="J1374" s="211"/>
      <c r="K1374" s="211"/>
      <c r="L1374" s="211"/>
      <c r="M1374" s="211"/>
      <c r="N1374" s="211"/>
      <c r="O1374" s="211"/>
      <c r="P1374" s="211"/>
      <c r="Q1374" s="211"/>
      <c r="R1374" s="211"/>
      <c r="S1374" s="211"/>
      <c r="T1374" s="211"/>
      <c r="U1374" s="211"/>
      <c r="V1374" s="211"/>
      <c r="W1374" s="211"/>
      <c r="X1374" s="211"/>
      <c r="Y1374" s="211"/>
      <c r="Z1374" s="211"/>
      <c r="AA1374" s="211"/>
      <c r="AB1374" s="211"/>
      <c r="AC1374" s="211"/>
      <c r="AD1374" s="211"/>
      <c r="AE1374" s="211"/>
      <c r="AF1374" s="211"/>
      <c r="AG1374" s="211"/>
      <c r="AH1374" s="211"/>
      <c r="AI1374" s="211"/>
      <c r="AJ1374" s="211"/>
      <c r="AK1374" s="211"/>
      <c r="AL1374" s="211"/>
      <c r="AM1374" s="211"/>
      <c r="AN1374" s="211"/>
      <c r="AO1374" s="211"/>
      <c r="AP1374" s="211"/>
      <c r="AQ1374" s="211"/>
    </row>
    <row r="1375" spans="1:44" hidden="1" outlineLevel="1" x14ac:dyDescent="0.2">
      <c r="F1375" s="211"/>
      <c r="G1375" s="211"/>
      <c r="H1375" s="211"/>
      <c r="I1375" s="211"/>
      <c r="J1375" s="211"/>
      <c r="K1375" s="211"/>
      <c r="L1375" s="211"/>
      <c r="M1375" s="211"/>
      <c r="N1375" s="211"/>
      <c r="O1375" s="211"/>
      <c r="P1375" s="211"/>
      <c r="Q1375" s="211"/>
      <c r="R1375" s="211"/>
      <c r="S1375" s="211"/>
      <c r="T1375" s="211"/>
      <c r="U1375" s="211"/>
      <c r="V1375" s="211"/>
      <c r="W1375" s="211"/>
      <c r="X1375" s="211"/>
      <c r="Y1375" s="211"/>
      <c r="Z1375" s="211"/>
      <c r="AA1375" s="211"/>
      <c r="AB1375" s="211"/>
      <c r="AC1375" s="211"/>
      <c r="AD1375" s="211"/>
      <c r="AE1375" s="211"/>
      <c r="AF1375" s="211"/>
      <c r="AG1375" s="211"/>
      <c r="AH1375" s="211"/>
      <c r="AI1375" s="211"/>
      <c r="AJ1375" s="211"/>
      <c r="AK1375" s="211"/>
      <c r="AL1375" s="211"/>
      <c r="AM1375" s="211"/>
      <c r="AN1375" s="211"/>
      <c r="AO1375" s="211"/>
      <c r="AP1375" s="211"/>
      <c r="AQ1375" s="211"/>
    </row>
    <row r="1376" spans="1:44" hidden="1" outlineLevel="1" x14ac:dyDescent="0.2">
      <c r="F1376" s="14"/>
      <c r="G1376" s="14"/>
      <c r="H1376" s="14"/>
      <c r="I1376" s="14"/>
      <c r="J1376" s="14"/>
      <c r="K1376" s="14"/>
      <c r="L1376" s="14"/>
      <c r="M1376" s="14"/>
      <c r="N1376" s="14"/>
      <c r="O1376" s="14"/>
      <c r="P1376" s="14"/>
      <c r="Q1376" s="14"/>
      <c r="R1376" s="14"/>
      <c r="S1376" s="14"/>
      <c r="T1376" s="14"/>
      <c r="U1376" s="14"/>
      <c r="V1376" s="14"/>
      <c r="W1376" s="14"/>
      <c r="X1376" s="14"/>
      <c r="Y1376" s="14"/>
      <c r="Z1376" s="14"/>
      <c r="AA1376" s="14"/>
      <c r="AB1376" s="55"/>
      <c r="AC1376" s="55"/>
      <c r="AD1376" s="55"/>
      <c r="AE1376" s="55"/>
      <c r="AF1376" s="55"/>
      <c r="AG1376" s="55"/>
      <c r="AH1376" s="55"/>
      <c r="AI1376" s="55"/>
      <c r="AJ1376" s="55"/>
      <c r="AK1376" s="55"/>
      <c r="AL1376" s="55"/>
      <c r="AM1376" s="55"/>
      <c r="AN1376" s="55"/>
      <c r="AO1376" s="55"/>
      <c r="AP1376" s="55"/>
      <c r="AQ1376" s="55"/>
    </row>
    <row r="1377" spans="1:43" hidden="1" outlineLevel="1" x14ac:dyDescent="0.2">
      <c r="A1377" s="3"/>
      <c r="B1377" s="3"/>
      <c r="C1377" s="3"/>
      <c r="D1377" s="3"/>
      <c r="F1377" s="14"/>
      <c r="G1377" s="14"/>
      <c r="H1377" s="14"/>
      <c r="I1377" s="14"/>
      <c r="J1377" s="14"/>
      <c r="K1377" s="14"/>
      <c r="L1377" s="14"/>
      <c r="M1377" s="14"/>
      <c r="N1377" s="14"/>
      <c r="O1377" s="14"/>
      <c r="P1377" s="14"/>
      <c r="Q1377" s="14"/>
      <c r="R1377" s="14"/>
      <c r="S1377" s="14"/>
      <c r="T1377" s="14"/>
      <c r="U1377" s="14"/>
      <c r="V1377" s="14"/>
      <c r="W1377" s="14"/>
      <c r="X1377" s="14"/>
      <c r="Y1377" s="14"/>
      <c r="Z1377" s="14"/>
      <c r="AA1377" s="215" t="str">
        <f>$AA$212</f>
        <v>31 грудня 
2017  року</v>
      </c>
      <c r="AB1377" s="215"/>
      <c r="AC1377" s="215"/>
      <c r="AD1377" s="215"/>
      <c r="AE1377" s="215"/>
      <c r="AF1377" s="14"/>
      <c r="AG1377" s="215" t="str">
        <f>$AG$212</f>
        <v>31 грудня 
2016 року</v>
      </c>
      <c r="AH1377" s="215"/>
      <c r="AI1377" s="215"/>
      <c r="AJ1377" s="215"/>
      <c r="AK1377" s="215"/>
      <c r="AM1377" s="215" t="str">
        <f>$AM$212</f>
        <v>31 грудня
2015 року</v>
      </c>
      <c r="AN1377" s="215"/>
      <c r="AO1377" s="215"/>
      <c r="AP1377" s="215"/>
      <c r="AQ1377" s="215"/>
    </row>
    <row r="1378" spans="1:43" hidden="1" outlineLevel="1" x14ac:dyDescent="0.2">
      <c r="A1378" s="3"/>
      <c r="B1378" s="3"/>
      <c r="C1378" s="3"/>
      <c r="D1378" s="3"/>
      <c r="F1378" s="14"/>
      <c r="G1378" s="14"/>
      <c r="H1378" s="14"/>
      <c r="I1378" s="14"/>
      <c r="J1378" s="14"/>
      <c r="K1378" s="14"/>
      <c r="L1378" s="14"/>
      <c r="M1378" s="14"/>
      <c r="N1378" s="14"/>
      <c r="O1378" s="14"/>
      <c r="P1378" s="14"/>
      <c r="Q1378" s="14"/>
      <c r="R1378" s="14"/>
      <c r="S1378" s="14"/>
      <c r="T1378" s="14"/>
      <c r="U1378" s="14"/>
      <c r="V1378" s="14"/>
      <c r="W1378" s="14"/>
      <c r="X1378" s="14"/>
      <c r="Y1378" s="14"/>
      <c r="Z1378" s="14"/>
      <c r="AA1378" s="194"/>
      <c r="AB1378" s="194"/>
      <c r="AC1378" s="194"/>
      <c r="AD1378" s="194"/>
      <c r="AE1378" s="194"/>
      <c r="AF1378" s="14"/>
      <c r="AG1378" s="194"/>
      <c r="AH1378" s="194"/>
      <c r="AI1378" s="194"/>
      <c r="AJ1378" s="194"/>
      <c r="AK1378" s="194"/>
      <c r="AM1378" s="194"/>
      <c r="AN1378" s="194"/>
      <c r="AO1378" s="194"/>
      <c r="AP1378" s="194"/>
      <c r="AQ1378" s="194"/>
    </row>
    <row r="1379" spans="1:43" hidden="1" outlineLevel="1" x14ac:dyDescent="0.2">
      <c r="A1379" s="3"/>
      <c r="B1379" s="3"/>
      <c r="C1379" s="3"/>
      <c r="D1379" s="3"/>
      <c r="F1379" s="232" t="s">
        <v>191</v>
      </c>
      <c r="G1379" s="232"/>
      <c r="H1379" s="232"/>
      <c r="I1379" s="232"/>
      <c r="J1379" s="232"/>
      <c r="K1379" s="232"/>
      <c r="L1379" s="232"/>
      <c r="M1379" s="232"/>
      <c r="N1379" s="232"/>
      <c r="O1379" s="232"/>
      <c r="P1379" s="232"/>
      <c r="Q1379" s="232"/>
      <c r="R1379" s="232"/>
      <c r="S1379" s="232"/>
      <c r="T1379" s="232"/>
      <c r="U1379" s="232"/>
      <c r="V1379" s="232"/>
      <c r="W1379" s="232"/>
      <c r="X1379" s="232"/>
      <c r="Y1379" s="232"/>
      <c r="Z1379" s="14"/>
      <c r="AA1379" s="231">
        <v>546</v>
      </c>
      <c r="AB1379" s="231"/>
      <c r="AC1379" s="231"/>
      <c r="AD1379" s="231"/>
      <c r="AE1379" s="231"/>
      <c r="AF1379" s="14"/>
      <c r="AG1379" s="231">
        <v>505</v>
      </c>
      <c r="AH1379" s="231"/>
      <c r="AI1379" s="231"/>
      <c r="AJ1379" s="231"/>
      <c r="AK1379" s="231"/>
      <c r="AM1379" s="231">
        <v>355</v>
      </c>
      <c r="AN1379" s="231"/>
      <c r="AO1379" s="231"/>
      <c r="AP1379" s="231"/>
      <c r="AQ1379" s="231"/>
    </row>
    <row r="1380" spans="1:43" hidden="1" outlineLevel="1" x14ac:dyDescent="0.2">
      <c r="A1380" s="3"/>
      <c r="B1380" s="3"/>
      <c r="C1380" s="3"/>
      <c r="D1380" s="3"/>
      <c r="F1380" s="232" t="s">
        <v>189</v>
      </c>
      <c r="G1380" s="232"/>
      <c r="H1380" s="232"/>
      <c r="I1380" s="232"/>
      <c r="J1380" s="232"/>
      <c r="K1380" s="232"/>
      <c r="L1380" s="232"/>
      <c r="M1380" s="232"/>
      <c r="N1380" s="232"/>
      <c r="O1380" s="232"/>
      <c r="P1380" s="232"/>
      <c r="Q1380" s="232"/>
      <c r="R1380" s="232"/>
      <c r="S1380" s="232"/>
      <c r="T1380" s="232"/>
      <c r="U1380" s="232"/>
      <c r="V1380" s="232"/>
      <c r="W1380" s="232"/>
      <c r="X1380" s="232"/>
      <c r="Y1380" s="232"/>
      <c r="Z1380" s="14"/>
      <c r="AA1380" s="231">
        <v>171</v>
      </c>
      <c r="AB1380" s="231"/>
      <c r="AC1380" s="231"/>
      <c r="AD1380" s="231"/>
      <c r="AE1380" s="231"/>
      <c r="AF1380" s="14"/>
      <c r="AG1380" s="231">
        <v>0</v>
      </c>
      <c r="AH1380" s="231"/>
      <c r="AI1380" s="231"/>
      <c r="AJ1380" s="231"/>
      <c r="AK1380" s="231"/>
      <c r="AM1380" s="231">
        <v>0</v>
      </c>
      <c r="AN1380" s="231"/>
      <c r="AO1380" s="231"/>
      <c r="AP1380" s="231"/>
      <c r="AQ1380" s="231"/>
    </row>
    <row r="1381" spans="1:43" hidden="1" outlineLevel="1" x14ac:dyDescent="0.2">
      <c r="A1381" s="3"/>
      <c r="B1381" s="3"/>
      <c r="C1381" s="3"/>
      <c r="D1381" s="3"/>
      <c r="F1381" s="232" t="s">
        <v>193</v>
      </c>
      <c r="G1381" s="232"/>
      <c r="H1381" s="232"/>
      <c r="I1381" s="232"/>
      <c r="J1381" s="232"/>
      <c r="K1381" s="232"/>
      <c r="L1381" s="232"/>
      <c r="M1381" s="232"/>
      <c r="N1381" s="232"/>
      <c r="O1381" s="232"/>
      <c r="P1381" s="232"/>
      <c r="Q1381" s="232"/>
      <c r="R1381" s="232"/>
      <c r="S1381" s="232"/>
      <c r="T1381" s="232"/>
      <c r="U1381" s="232"/>
      <c r="V1381" s="232"/>
      <c r="W1381" s="232"/>
      <c r="X1381" s="232"/>
      <c r="Y1381" s="232"/>
      <c r="Z1381" s="14"/>
      <c r="AA1381" s="231">
        <v>11</v>
      </c>
      <c r="AB1381" s="231"/>
      <c r="AC1381" s="231"/>
      <c r="AD1381" s="231"/>
      <c r="AE1381" s="231"/>
      <c r="AF1381" s="14"/>
      <c r="AG1381" s="231">
        <v>20</v>
      </c>
      <c r="AH1381" s="231"/>
      <c r="AI1381" s="231"/>
      <c r="AJ1381" s="231"/>
      <c r="AK1381" s="231"/>
      <c r="AM1381" s="231">
        <v>23</v>
      </c>
      <c r="AN1381" s="231"/>
      <c r="AO1381" s="231"/>
      <c r="AP1381" s="231"/>
      <c r="AQ1381" s="231"/>
    </row>
    <row r="1382" spans="1:43" ht="13.5" hidden="1" outlineLevel="1" thickBot="1" x14ac:dyDescent="0.25">
      <c r="A1382" s="3"/>
      <c r="B1382" s="3"/>
      <c r="C1382" s="3"/>
      <c r="D1382" s="3"/>
      <c r="AA1382" s="286">
        <f>SUBTOTAL(9,AA1379:AE1381)</f>
        <v>0</v>
      </c>
      <c r="AB1382" s="286"/>
      <c r="AC1382" s="286"/>
      <c r="AD1382" s="286"/>
      <c r="AE1382" s="286"/>
      <c r="AG1382" s="286">
        <f>SUBTOTAL(9,AG1379:AK1381)</f>
        <v>0</v>
      </c>
      <c r="AH1382" s="286"/>
      <c r="AI1382" s="286"/>
      <c r="AJ1382" s="286"/>
      <c r="AK1382" s="286"/>
      <c r="AL1382" s="114"/>
      <c r="AM1382" s="286">
        <f>SUBTOTAL(9,AM1379:AQ1381)</f>
        <v>0</v>
      </c>
      <c r="AN1382" s="286"/>
      <c r="AO1382" s="286"/>
      <c r="AP1382" s="286"/>
      <c r="AQ1382" s="286"/>
    </row>
    <row r="1383" spans="1:43" outlineLevel="1" x14ac:dyDescent="0.2">
      <c r="A1383" s="3"/>
      <c r="B1383" s="3"/>
      <c r="C1383" s="3"/>
      <c r="D1383" s="3"/>
      <c r="AG1383" s="92"/>
      <c r="AH1383" s="92"/>
      <c r="AI1383" s="92"/>
      <c r="AJ1383" s="92"/>
      <c r="AK1383" s="92"/>
      <c r="AM1383" s="92"/>
      <c r="AN1383" s="92"/>
      <c r="AO1383" s="92"/>
      <c r="AP1383" s="92"/>
      <c r="AQ1383" s="92"/>
    </row>
    <row r="1384" spans="1:43" outlineLevel="1" x14ac:dyDescent="0.2">
      <c r="A1384" s="3"/>
      <c r="B1384" s="3"/>
      <c r="C1384" s="3"/>
      <c r="D1384" s="3"/>
      <c r="F1384" s="193" t="s">
        <v>449</v>
      </c>
      <c r="G1384" s="193"/>
      <c r="H1384" s="193"/>
      <c r="I1384" s="193"/>
      <c r="J1384" s="193"/>
      <c r="K1384" s="193"/>
      <c r="L1384" s="193"/>
      <c r="M1384" s="193"/>
      <c r="N1384" s="193"/>
      <c r="O1384" s="193"/>
      <c r="P1384" s="193"/>
      <c r="Q1384" s="193"/>
      <c r="R1384" s="193"/>
      <c r="S1384" s="193"/>
      <c r="T1384" s="193"/>
      <c r="U1384" s="193"/>
      <c r="V1384" s="193"/>
      <c r="W1384" s="193"/>
      <c r="X1384" s="193"/>
      <c r="Y1384" s="193"/>
      <c r="Z1384" s="193"/>
      <c r="AA1384" s="193"/>
      <c r="AB1384" s="193"/>
      <c r="AC1384" s="193"/>
      <c r="AD1384" s="193"/>
      <c r="AE1384" s="193"/>
      <c r="AF1384" s="193"/>
      <c r="AG1384" s="193"/>
      <c r="AH1384" s="193"/>
      <c r="AI1384" s="193"/>
      <c r="AJ1384" s="193"/>
      <c r="AK1384" s="193"/>
      <c r="AL1384" s="193"/>
      <c r="AM1384" s="193"/>
      <c r="AN1384" s="193"/>
      <c r="AO1384" s="193"/>
      <c r="AP1384" s="193"/>
      <c r="AQ1384" s="193"/>
    </row>
    <row r="1385" spans="1:43" outlineLevel="1" x14ac:dyDescent="0.2">
      <c r="A1385" s="3"/>
      <c r="B1385" s="3"/>
      <c r="C1385" s="3"/>
      <c r="D1385" s="3"/>
      <c r="F1385" s="193"/>
      <c r="G1385" s="193"/>
      <c r="H1385" s="193"/>
      <c r="I1385" s="193"/>
      <c r="J1385" s="193"/>
      <c r="K1385" s="193"/>
      <c r="L1385" s="193"/>
      <c r="M1385" s="193"/>
      <c r="N1385" s="193"/>
      <c r="O1385" s="193"/>
      <c r="P1385" s="193"/>
      <c r="Q1385" s="193"/>
      <c r="R1385" s="193"/>
      <c r="S1385" s="193"/>
      <c r="T1385" s="193"/>
      <c r="U1385" s="193"/>
      <c r="V1385" s="193"/>
      <c r="W1385" s="193"/>
      <c r="X1385" s="193"/>
      <c r="Y1385" s="193"/>
      <c r="Z1385" s="193"/>
      <c r="AA1385" s="193"/>
      <c r="AB1385" s="193"/>
      <c r="AC1385" s="193"/>
      <c r="AD1385" s="193"/>
      <c r="AE1385" s="193"/>
      <c r="AF1385" s="193"/>
      <c r="AG1385" s="193"/>
      <c r="AH1385" s="193"/>
      <c r="AI1385" s="193"/>
      <c r="AJ1385" s="193"/>
      <c r="AK1385" s="193"/>
      <c r="AL1385" s="193"/>
      <c r="AM1385" s="193"/>
      <c r="AN1385" s="193"/>
      <c r="AO1385" s="193"/>
      <c r="AP1385" s="193"/>
      <c r="AQ1385" s="193"/>
    </row>
    <row r="1386" spans="1:43" outlineLevel="1" x14ac:dyDescent="0.2">
      <c r="A1386" s="3"/>
      <c r="B1386" s="3"/>
      <c r="C1386" s="3"/>
      <c r="D1386" s="3"/>
      <c r="F1386" s="288"/>
      <c r="G1386" s="288"/>
      <c r="H1386" s="288"/>
      <c r="I1386" s="288"/>
      <c r="J1386" s="288"/>
      <c r="K1386" s="288"/>
      <c r="L1386" s="288"/>
      <c r="M1386" s="288"/>
      <c r="N1386" s="288"/>
      <c r="O1386" s="288"/>
      <c r="P1386" s="288"/>
      <c r="Q1386" s="288"/>
      <c r="R1386" s="288"/>
      <c r="S1386" s="288"/>
      <c r="T1386" s="288"/>
      <c r="U1386" s="288"/>
      <c r="V1386" s="288"/>
      <c r="W1386" s="288"/>
      <c r="X1386" s="288"/>
      <c r="Y1386" s="288"/>
      <c r="Z1386" s="288"/>
      <c r="AA1386" s="288"/>
      <c r="AB1386" s="288"/>
      <c r="AC1386" s="288"/>
      <c r="AD1386" s="288"/>
      <c r="AE1386" s="288"/>
      <c r="AF1386" s="288"/>
      <c r="AG1386" s="288"/>
      <c r="AH1386" s="288"/>
      <c r="AI1386" s="288"/>
      <c r="AJ1386" s="288"/>
      <c r="AK1386" s="288"/>
      <c r="AL1386" s="288"/>
      <c r="AM1386" s="288"/>
      <c r="AN1386" s="288"/>
      <c r="AO1386" s="288"/>
      <c r="AP1386" s="288"/>
      <c r="AQ1386" s="288"/>
    </row>
    <row r="1387" spans="1:43" outlineLevel="1" x14ac:dyDescent="0.2">
      <c r="A1387" s="3"/>
      <c r="B1387" s="3"/>
      <c r="C1387" s="3"/>
      <c r="D1387" s="3"/>
      <c r="F1387" s="288"/>
      <c r="G1387" s="288"/>
      <c r="H1387" s="288"/>
      <c r="I1387" s="288"/>
      <c r="J1387" s="288"/>
      <c r="K1387" s="288"/>
      <c r="L1387" s="288"/>
      <c r="M1387" s="288"/>
      <c r="N1387" s="288"/>
      <c r="O1387" s="288"/>
      <c r="P1387" s="288"/>
      <c r="Q1387" s="288"/>
      <c r="R1387" s="288"/>
      <c r="S1387" s="288"/>
      <c r="T1387" s="288"/>
      <c r="U1387" s="288"/>
      <c r="V1387" s="288"/>
      <c r="W1387" s="288"/>
      <c r="X1387" s="288"/>
      <c r="Y1387" s="288"/>
      <c r="Z1387" s="288"/>
      <c r="AA1387" s="288"/>
      <c r="AB1387" s="288"/>
      <c r="AC1387" s="288"/>
      <c r="AD1387" s="288"/>
      <c r="AE1387" s="288"/>
      <c r="AF1387" s="288"/>
      <c r="AG1387" s="288"/>
      <c r="AH1387" s="288"/>
      <c r="AI1387" s="288"/>
      <c r="AJ1387" s="288"/>
      <c r="AK1387" s="288"/>
      <c r="AL1387" s="288"/>
      <c r="AM1387" s="288"/>
      <c r="AN1387" s="288"/>
      <c r="AO1387" s="288"/>
      <c r="AP1387" s="288"/>
      <c r="AQ1387" s="288"/>
    </row>
    <row r="1388" spans="1:43" ht="15" outlineLevel="1" x14ac:dyDescent="0.25">
      <c r="A1388" s="3"/>
      <c r="B1388" s="3"/>
      <c r="C1388" s="3"/>
      <c r="D1388" s="3"/>
      <c r="F1388" s="115"/>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row>
    <row r="1389" spans="1:43" ht="15" outlineLevel="1" x14ac:dyDescent="0.25">
      <c r="A1389" s="3"/>
      <c r="B1389" s="3"/>
      <c r="C1389" s="3"/>
      <c r="D1389" s="3"/>
      <c r="F1389" s="115"/>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row>
    <row r="1390" spans="1:43" x14ac:dyDescent="0.2">
      <c r="A1390" s="3"/>
      <c r="B1390" s="58"/>
      <c r="C1390" s="58"/>
      <c r="D1390" s="58"/>
      <c r="E1390" s="32"/>
      <c r="F1390" s="209">
        <v>12</v>
      </c>
      <c r="G1390" s="209"/>
      <c r="H1390" s="210" t="s">
        <v>450</v>
      </c>
      <c r="I1390" s="210"/>
      <c r="J1390" s="210"/>
      <c r="K1390" s="210"/>
      <c r="L1390" s="210"/>
      <c r="M1390" s="210"/>
      <c r="N1390" s="210"/>
      <c r="O1390" s="210"/>
      <c r="P1390" s="210"/>
      <c r="Q1390" s="210"/>
      <c r="R1390" s="210"/>
      <c r="S1390" s="210"/>
      <c r="T1390" s="210"/>
      <c r="U1390" s="210"/>
      <c r="V1390" s="210"/>
      <c r="W1390" s="210"/>
      <c r="X1390" s="210"/>
      <c r="Y1390" s="210"/>
      <c r="Z1390" s="210"/>
      <c r="AA1390" s="210"/>
      <c r="AB1390" s="210"/>
      <c r="AC1390" s="210"/>
      <c r="AD1390" s="210"/>
      <c r="AE1390" s="210"/>
      <c r="AF1390" s="210"/>
      <c r="AG1390" s="210"/>
      <c r="AH1390" s="210"/>
      <c r="AI1390" s="210"/>
      <c r="AJ1390" s="210"/>
      <c r="AK1390" s="210"/>
      <c r="AL1390" s="210"/>
      <c r="AM1390" s="210"/>
      <c r="AN1390" s="210"/>
      <c r="AO1390" s="210"/>
      <c r="AP1390" s="210"/>
      <c r="AQ1390" s="210"/>
    </row>
    <row r="1391" spans="1:43" x14ac:dyDescent="0.2">
      <c r="A1391" s="3"/>
      <c r="B1391" s="58"/>
      <c r="C1391" s="58"/>
      <c r="D1391" s="58"/>
      <c r="AQ1391" s="14"/>
    </row>
    <row r="1392" spans="1:43" ht="12.75" customHeight="1" x14ac:dyDescent="0.2">
      <c r="A1392" s="3"/>
      <c r="B1392" s="58"/>
      <c r="C1392" s="58"/>
      <c r="D1392" s="58"/>
      <c r="F1392" s="211" t="s">
        <v>612</v>
      </c>
      <c r="G1392" s="211"/>
      <c r="H1392" s="211"/>
      <c r="I1392" s="211"/>
      <c r="J1392" s="211"/>
      <c r="K1392" s="211"/>
      <c r="L1392" s="211"/>
      <c r="M1392" s="211"/>
      <c r="N1392" s="211"/>
      <c r="O1392" s="211"/>
      <c r="P1392" s="211"/>
      <c r="Q1392" s="211"/>
      <c r="R1392" s="211"/>
      <c r="S1392" s="211"/>
      <c r="T1392" s="211"/>
      <c r="U1392" s="211"/>
      <c r="V1392" s="211"/>
      <c r="W1392" s="211"/>
      <c r="X1392" s="211"/>
      <c r="Y1392" s="211"/>
      <c r="Z1392" s="211"/>
      <c r="AA1392" s="211"/>
      <c r="AB1392" s="211"/>
      <c r="AC1392" s="211"/>
      <c r="AD1392" s="211"/>
      <c r="AE1392" s="211"/>
      <c r="AF1392" s="211"/>
      <c r="AG1392" s="211"/>
      <c r="AH1392" s="211"/>
      <c r="AI1392" s="211"/>
      <c r="AJ1392" s="211"/>
      <c r="AK1392" s="211"/>
      <c r="AL1392" s="211"/>
      <c r="AM1392" s="211"/>
      <c r="AN1392" s="211"/>
      <c r="AO1392" s="211"/>
      <c r="AP1392" s="211"/>
      <c r="AQ1392" s="211"/>
    </row>
    <row r="1393" spans="1:57" ht="12.75" customHeight="1" x14ac:dyDescent="0.2">
      <c r="A1393" s="3"/>
      <c r="B1393" s="58"/>
      <c r="C1393" s="58"/>
      <c r="D1393" s="58"/>
      <c r="E1393" s="116"/>
      <c r="F1393" s="211"/>
      <c r="G1393" s="211"/>
      <c r="H1393" s="211"/>
      <c r="I1393" s="211"/>
      <c r="J1393" s="211"/>
      <c r="K1393" s="211"/>
      <c r="L1393" s="211"/>
      <c r="M1393" s="211"/>
      <c r="N1393" s="211"/>
      <c r="O1393" s="211"/>
      <c r="P1393" s="211"/>
      <c r="Q1393" s="211"/>
      <c r="R1393" s="211"/>
      <c r="S1393" s="211"/>
      <c r="T1393" s="211"/>
      <c r="U1393" s="211"/>
      <c r="V1393" s="211"/>
      <c r="W1393" s="211"/>
      <c r="X1393" s="211"/>
      <c r="Y1393" s="211"/>
      <c r="Z1393" s="211"/>
      <c r="AA1393" s="211"/>
      <c r="AB1393" s="211"/>
      <c r="AC1393" s="211"/>
      <c r="AD1393" s="211"/>
      <c r="AE1393" s="211"/>
      <c r="AF1393" s="211"/>
      <c r="AG1393" s="211"/>
      <c r="AH1393" s="211"/>
      <c r="AI1393" s="211"/>
      <c r="AJ1393" s="211"/>
      <c r="AK1393" s="211"/>
      <c r="AL1393" s="211"/>
      <c r="AM1393" s="211"/>
      <c r="AN1393" s="211"/>
      <c r="AO1393" s="211"/>
      <c r="AP1393" s="211"/>
      <c r="AQ1393" s="211"/>
    </row>
    <row r="1394" spans="1:57" ht="9" customHeight="1" x14ac:dyDescent="0.2">
      <c r="A1394" s="3"/>
      <c r="B1394" s="58"/>
      <c r="C1394" s="58"/>
      <c r="D1394" s="58"/>
      <c r="E1394" s="72"/>
      <c r="F1394" s="72"/>
      <c r="G1394" s="72"/>
      <c r="H1394" s="72"/>
      <c r="I1394" s="72"/>
      <c r="J1394" s="72"/>
      <c r="K1394" s="72"/>
      <c r="L1394" s="72"/>
      <c r="M1394" s="72"/>
      <c r="N1394" s="72"/>
      <c r="O1394" s="72"/>
      <c r="P1394" s="72"/>
      <c r="Q1394" s="72"/>
      <c r="R1394" s="72"/>
      <c r="S1394" s="72"/>
      <c r="T1394" s="72"/>
      <c r="U1394" s="72"/>
      <c r="V1394" s="72"/>
      <c r="W1394" s="72"/>
      <c r="X1394" s="72"/>
      <c r="Y1394" s="72"/>
      <c r="Z1394" s="72"/>
      <c r="AA1394" s="117"/>
      <c r="AB1394" s="117"/>
      <c r="AC1394" s="117"/>
      <c r="AD1394" s="117"/>
      <c r="AE1394" s="117"/>
      <c r="AF1394" s="72"/>
      <c r="AG1394" s="72"/>
      <c r="AH1394" s="72"/>
      <c r="AI1394" s="72"/>
      <c r="AJ1394" s="72"/>
      <c r="AK1394" s="72"/>
      <c r="AL1394" s="72"/>
      <c r="AM1394" s="72"/>
      <c r="AN1394" s="72"/>
      <c r="AO1394" s="72"/>
      <c r="AP1394" s="72"/>
      <c r="AQ1394" s="14"/>
    </row>
    <row r="1395" spans="1:57" ht="12.75" customHeight="1" x14ac:dyDescent="0.2">
      <c r="A1395" s="3"/>
      <c r="B1395" s="58"/>
      <c r="C1395" s="58"/>
      <c r="D1395" s="58"/>
      <c r="E1395" s="72"/>
      <c r="F1395" s="72"/>
      <c r="G1395" s="72"/>
      <c r="H1395" s="72"/>
      <c r="I1395" s="72"/>
      <c r="J1395" s="72"/>
      <c r="K1395" s="72"/>
      <c r="L1395" s="72"/>
      <c r="M1395" s="72"/>
      <c r="N1395" s="72"/>
      <c r="O1395" s="72"/>
      <c r="P1395" s="72"/>
      <c r="Q1395" s="72"/>
      <c r="R1395" s="72"/>
      <c r="S1395" s="72"/>
      <c r="T1395" s="72"/>
      <c r="U1395" s="72"/>
      <c r="V1395" s="72"/>
      <c r="W1395" s="72"/>
      <c r="X1395" s="72"/>
      <c r="Y1395" s="72"/>
      <c r="AA1395" s="215">
        <v>2017</v>
      </c>
      <c r="AB1395" s="215"/>
      <c r="AC1395" s="215"/>
      <c r="AD1395" s="215"/>
      <c r="AE1395" s="215"/>
      <c r="AG1395" s="215">
        <v>2016</v>
      </c>
      <c r="AH1395" s="215"/>
      <c r="AI1395" s="215"/>
      <c r="AJ1395" s="215"/>
      <c r="AK1395" s="215"/>
      <c r="AM1395" s="215">
        <v>2015</v>
      </c>
      <c r="AN1395" s="215"/>
      <c r="AO1395" s="215"/>
      <c r="AP1395" s="215"/>
      <c r="AQ1395" s="215"/>
    </row>
    <row r="1396" spans="1:57" x14ac:dyDescent="0.2">
      <c r="A1396" s="3"/>
      <c r="B1396" s="58"/>
      <c r="C1396" s="58"/>
      <c r="D1396" s="58"/>
      <c r="E1396" s="72"/>
      <c r="F1396" s="72"/>
      <c r="G1396" s="72"/>
      <c r="H1396" s="72"/>
      <c r="I1396" s="72"/>
      <c r="J1396" s="72"/>
      <c r="K1396" s="72"/>
      <c r="L1396" s="72"/>
      <c r="M1396" s="72"/>
      <c r="N1396" s="72"/>
      <c r="O1396" s="72"/>
      <c r="P1396" s="72"/>
      <c r="Q1396" s="72"/>
      <c r="R1396" s="72"/>
      <c r="S1396" s="72"/>
      <c r="T1396" s="72"/>
      <c r="U1396" s="72"/>
      <c r="V1396" s="72"/>
      <c r="W1396" s="72"/>
      <c r="X1396" s="72"/>
      <c r="Y1396" s="72"/>
      <c r="AA1396" s="194"/>
      <c r="AB1396" s="194"/>
      <c r="AC1396" s="194"/>
      <c r="AD1396" s="194"/>
      <c r="AE1396" s="194"/>
      <c r="AG1396" s="194"/>
      <c r="AH1396" s="194"/>
      <c r="AI1396" s="194"/>
      <c r="AJ1396" s="194"/>
      <c r="AK1396" s="194"/>
      <c r="AM1396" s="194"/>
      <c r="AN1396" s="194"/>
      <c r="AO1396" s="194"/>
      <c r="AP1396" s="194"/>
      <c r="AQ1396" s="194"/>
    </row>
    <row r="1397" spans="1:57" x14ac:dyDescent="0.2">
      <c r="A1397" s="3"/>
      <c r="B1397" s="58"/>
      <c r="C1397" s="58"/>
      <c r="D1397" s="58"/>
      <c r="F1397" s="287" t="s">
        <v>451</v>
      </c>
      <c r="G1397" s="287"/>
      <c r="H1397" s="287"/>
      <c r="I1397" s="287"/>
      <c r="J1397" s="287"/>
      <c r="K1397" s="287"/>
      <c r="L1397" s="287"/>
      <c r="M1397" s="287"/>
      <c r="N1397" s="287"/>
      <c r="O1397" s="287"/>
      <c r="P1397" s="287"/>
      <c r="Q1397" s="287"/>
      <c r="R1397" s="8"/>
      <c r="S1397" s="8"/>
      <c r="T1397" s="8"/>
      <c r="U1397" s="8"/>
      <c r="V1397" s="8"/>
      <c r="W1397" s="8"/>
      <c r="X1397" s="8"/>
      <c r="AA1397" s="231">
        <v>595</v>
      </c>
      <c r="AB1397" s="231"/>
      <c r="AC1397" s="231"/>
      <c r="AD1397" s="231"/>
      <c r="AE1397" s="231"/>
      <c r="AG1397" s="231">
        <v>617</v>
      </c>
      <c r="AH1397" s="231"/>
      <c r="AI1397" s="231"/>
      <c r="AJ1397" s="231"/>
      <c r="AK1397" s="231"/>
      <c r="AL1397" s="118"/>
      <c r="AM1397" s="250">
        <v>462</v>
      </c>
      <c r="AN1397" s="250"/>
      <c r="AO1397" s="250"/>
      <c r="AP1397" s="250"/>
      <c r="AQ1397" s="250"/>
      <c r="BA1397" s="3" t="s">
        <v>452</v>
      </c>
    </row>
    <row r="1398" spans="1:57" ht="13.5" customHeight="1" x14ac:dyDescent="0.2">
      <c r="A1398" s="3"/>
      <c r="B1398" s="58"/>
      <c r="C1398" s="58"/>
      <c r="D1398" s="58"/>
      <c r="F1398" s="287" t="s">
        <v>453</v>
      </c>
      <c r="G1398" s="287"/>
      <c r="H1398" s="287"/>
      <c r="I1398" s="287"/>
      <c r="J1398" s="287"/>
      <c r="K1398" s="287"/>
      <c r="L1398" s="287"/>
      <c r="M1398" s="287"/>
      <c r="N1398" s="287"/>
      <c r="O1398" s="287"/>
      <c r="P1398" s="287"/>
      <c r="Q1398" s="287"/>
      <c r="R1398" s="8"/>
      <c r="S1398" s="8"/>
      <c r="T1398" s="8"/>
      <c r="U1398" s="8"/>
      <c r="V1398" s="8"/>
      <c r="W1398" s="8"/>
      <c r="X1398" s="8"/>
      <c r="AA1398" s="231">
        <v>0</v>
      </c>
      <c r="AB1398" s="231"/>
      <c r="AC1398" s="231"/>
      <c r="AD1398" s="231"/>
      <c r="AE1398" s="231"/>
      <c r="AG1398" s="231">
        <v>0</v>
      </c>
      <c r="AH1398" s="231"/>
      <c r="AI1398" s="231"/>
      <c r="AJ1398" s="231"/>
      <c r="AK1398" s="231"/>
      <c r="AL1398" s="118"/>
      <c r="AM1398" s="250">
        <v>0</v>
      </c>
      <c r="AN1398" s="250"/>
      <c r="AO1398" s="250"/>
      <c r="AP1398" s="250"/>
      <c r="AQ1398" s="250"/>
      <c r="BA1398" s="3" t="s">
        <v>454</v>
      </c>
      <c r="BB1398" s="3" t="s">
        <v>455</v>
      </c>
      <c r="BC1398" s="3" t="s">
        <v>456</v>
      </c>
      <c r="BD1398" s="3" t="s">
        <v>457</v>
      </c>
      <c r="BE1398" s="3" t="s">
        <v>458</v>
      </c>
    </row>
    <row r="1399" spans="1:57" ht="13.5" thickBot="1" x14ac:dyDescent="0.25">
      <c r="A1399" s="3"/>
      <c r="B1399" s="58"/>
      <c r="C1399" s="58"/>
      <c r="D1399" s="58"/>
      <c r="AA1399" s="237">
        <f>SUBTOTAL(9,AA1397:AE1398)</f>
        <v>595</v>
      </c>
      <c r="AB1399" s="237"/>
      <c r="AC1399" s="237"/>
      <c r="AD1399" s="237"/>
      <c r="AE1399" s="237"/>
      <c r="AG1399" s="237">
        <f>SUBTOTAL(9,AG1397:AK1398)</f>
        <v>617</v>
      </c>
      <c r="AH1399" s="237"/>
      <c r="AI1399" s="237"/>
      <c r="AJ1399" s="237"/>
      <c r="AK1399" s="237"/>
      <c r="AM1399" s="286">
        <f>AM1397</f>
        <v>462</v>
      </c>
      <c r="AN1399" s="286"/>
      <c r="AO1399" s="286"/>
      <c r="AP1399" s="286"/>
      <c r="AQ1399" s="286"/>
    </row>
    <row r="1400" spans="1:57" ht="13.5" thickTop="1" x14ac:dyDescent="0.2">
      <c r="A1400" s="3"/>
      <c r="B1400" s="58"/>
      <c r="C1400" s="58"/>
      <c r="D1400" s="58"/>
      <c r="AF1400" s="92"/>
      <c r="AG1400" s="92"/>
      <c r="AH1400" s="92"/>
      <c r="AI1400" s="92"/>
      <c r="AJ1400" s="92"/>
      <c r="AK1400" s="25"/>
      <c r="AL1400" s="92"/>
      <c r="AM1400" s="92"/>
      <c r="AN1400" s="92"/>
      <c r="AO1400" s="92"/>
      <c r="AP1400" s="92"/>
      <c r="AQ1400" s="14"/>
    </row>
    <row r="1401" spans="1:57" x14ac:dyDescent="0.2">
      <c r="A1401" s="3"/>
      <c r="B1401" s="58"/>
      <c r="C1401" s="58"/>
      <c r="D1401" s="58"/>
      <c r="F1401" s="209" t="str">
        <f>(MID(F1390,1,2)+1)&amp;"."</f>
        <v>13.</v>
      </c>
      <c r="G1401" s="209"/>
      <c r="H1401" s="210" t="s">
        <v>459</v>
      </c>
      <c r="I1401" s="210"/>
      <c r="J1401" s="210"/>
      <c r="K1401" s="210"/>
      <c r="L1401" s="210"/>
      <c r="M1401" s="210"/>
      <c r="N1401" s="210"/>
      <c r="O1401" s="210"/>
      <c r="P1401" s="210"/>
      <c r="Q1401" s="210"/>
      <c r="R1401" s="210"/>
      <c r="S1401" s="210"/>
      <c r="T1401" s="210"/>
      <c r="U1401" s="210"/>
      <c r="V1401" s="210"/>
      <c r="W1401" s="210"/>
      <c r="X1401" s="210"/>
      <c r="Y1401" s="210"/>
      <c r="Z1401" s="210"/>
      <c r="AA1401" s="210"/>
      <c r="AB1401" s="210"/>
      <c r="AC1401" s="210"/>
      <c r="AD1401" s="210"/>
      <c r="AE1401" s="210"/>
      <c r="AF1401" s="210"/>
      <c r="AG1401" s="210"/>
      <c r="AH1401" s="210"/>
      <c r="AI1401" s="210"/>
      <c r="AJ1401" s="210"/>
      <c r="AK1401" s="210"/>
      <c r="AL1401" s="210"/>
      <c r="AM1401" s="210"/>
      <c r="AN1401" s="210"/>
      <c r="AO1401" s="210"/>
      <c r="AP1401" s="210"/>
      <c r="AQ1401" s="210"/>
    </row>
    <row r="1402" spans="1:57" ht="10.5" customHeight="1" x14ac:dyDescent="0.2">
      <c r="B1402" s="56"/>
      <c r="C1402" s="57"/>
      <c r="D1402" s="56"/>
    </row>
    <row r="1403" spans="1:57" ht="12.75" customHeight="1" x14ac:dyDescent="0.2">
      <c r="A1403" s="3"/>
      <c r="B1403" s="58"/>
      <c r="C1403" s="58"/>
      <c r="D1403" s="58"/>
      <c r="F1403" s="211" t="s">
        <v>613</v>
      </c>
      <c r="G1403" s="211"/>
      <c r="H1403" s="211"/>
      <c r="I1403" s="211"/>
      <c r="J1403" s="211"/>
      <c r="K1403" s="211"/>
      <c r="L1403" s="211"/>
      <c r="M1403" s="211"/>
      <c r="N1403" s="211"/>
      <c r="O1403" s="211"/>
      <c r="P1403" s="211"/>
      <c r="Q1403" s="211"/>
      <c r="R1403" s="211"/>
      <c r="S1403" s="211"/>
      <c r="T1403" s="211"/>
      <c r="U1403" s="211"/>
      <c r="V1403" s="211"/>
      <c r="W1403" s="211"/>
      <c r="X1403" s="211"/>
      <c r="Y1403" s="211"/>
      <c r="Z1403" s="211"/>
      <c r="AA1403" s="211"/>
      <c r="AB1403" s="211"/>
      <c r="AC1403" s="211"/>
      <c r="AD1403" s="211"/>
      <c r="AE1403" s="211"/>
      <c r="AF1403" s="211"/>
      <c r="AG1403" s="211"/>
      <c r="AH1403" s="211"/>
      <c r="AI1403" s="211"/>
      <c r="AJ1403" s="211"/>
      <c r="AK1403" s="211"/>
      <c r="AL1403" s="211"/>
      <c r="AM1403" s="211"/>
      <c r="AN1403" s="211"/>
      <c r="AO1403" s="211"/>
      <c r="AP1403" s="211"/>
      <c r="AQ1403" s="211"/>
    </row>
    <row r="1404" spans="1:57" x14ac:dyDescent="0.2">
      <c r="A1404" s="3"/>
      <c r="B1404" s="58"/>
      <c r="C1404" s="58"/>
      <c r="D1404" s="58"/>
      <c r="F1404" s="211"/>
      <c r="G1404" s="211"/>
      <c r="H1404" s="211"/>
      <c r="I1404" s="211"/>
      <c r="J1404" s="211"/>
      <c r="K1404" s="211"/>
      <c r="L1404" s="211"/>
      <c r="M1404" s="211"/>
      <c r="N1404" s="211"/>
      <c r="O1404" s="211"/>
      <c r="P1404" s="211"/>
      <c r="Q1404" s="211"/>
      <c r="R1404" s="211"/>
      <c r="S1404" s="211"/>
      <c r="T1404" s="211"/>
      <c r="U1404" s="211"/>
      <c r="V1404" s="211"/>
      <c r="W1404" s="211"/>
      <c r="X1404" s="211"/>
      <c r="Y1404" s="211"/>
      <c r="Z1404" s="211"/>
      <c r="AA1404" s="211"/>
      <c r="AB1404" s="211"/>
      <c r="AC1404" s="211"/>
      <c r="AD1404" s="211"/>
      <c r="AE1404" s="211"/>
      <c r="AF1404" s="211"/>
      <c r="AG1404" s="211"/>
      <c r="AH1404" s="211"/>
      <c r="AI1404" s="211"/>
      <c r="AJ1404" s="211"/>
      <c r="AK1404" s="211"/>
      <c r="AL1404" s="211"/>
      <c r="AM1404" s="211"/>
      <c r="AN1404" s="211"/>
      <c r="AO1404" s="211"/>
      <c r="AP1404" s="211"/>
      <c r="AQ1404" s="211"/>
    </row>
    <row r="1405" spans="1:57" ht="9" customHeight="1" x14ac:dyDescent="0.2">
      <c r="A1405" s="3"/>
      <c r="B1405" s="58"/>
      <c r="C1405" s="58"/>
      <c r="D1405" s="58"/>
      <c r="F1405" s="14"/>
      <c r="G1405" s="14"/>
      <c r="H1405" s="14"/>
      <c r="I1405" s="14"/>
      <c r="J1405" s="14"/>
      <c r="K1405" s="14"/>
      <c r="L1405" s="14"/>
      <c r="M1405" s="14"/>
      <c r="N1405" s="14"/>
      <c r="O1405" s="14"/>
      <c r="P1405" s="14"/>
      <c r="Q1405" s="14"/>
      <c r="R1405" s="14"/>
      <c r="S1405" s="14"/>
      <c r="T1405" s="14"/>
      <c r="U1405" s="14"/>
      <c r="V1405" s="14"/>
      <c r="W1405" s="14"/>
      <c r="X1405" s="14"/>
      <c r="Y1405" s="14"/>
      <c r="Z1405" s="55"/>
      <c r="AA1405" s="55"/>
      <c r="AB1405" s="55"/>
      <c r="AC1405" s="55"/>
      <c r="AD1405" s="55"/>
      <c r="AE1405" s="55"/>
      <c r="AF1405" s="55"/>
      <c r="AG1405" s="14"/>
      <c r="AH1405" s="14"/>
      <c r="AI1405" s="14"/>
      <c r="AJ1405" s="14"/>
      <c r="AK1405" s="14"/>
      <c r="AL1405" s="14"/>
      <c r="AM1405" s="14"/>
      <c r="AN1405" s="14"/>
      <c r="AO1405" s="14"/>
      <c r="AP1405" s="14"/>
      <c r="AQ1405" s="14"/>
    </row>
    <row r="1406" spans="1:57" x14ac:dyDescent="0.2">
      <c r="A1406" s="3"/>
      <c r="B1406" s="58"/>
      <c r="C1406" s="58"/>
      <c r="D1406" s="58"/>
      <c r="Z1406" s="36"/>
      <c r="AA1406" s="215">
        <v>2017</v>
      </c>
      <c r="AB1406" s="215"/>
      <c r="AC1406" s="215"/>
      <c r="AD1406" s="215"/>
      <c r="AE1406" s="215"/>
      <c r="AF1406" s="36"/>
      <c r="AG1406" s="215">
        <v>2016</v>
      </c>
      <c r="AH1406" s="215"/>
      <c r="AI1406" s="215"/>
      <c r="AJ1406" s="215"/>
      <c r="AK1406" s="215"/>
      <c r="AM1406" s="215">
        <v>2015</v>
      </c>
      <c r="AN1406" s="215"/>
      <c r="AO1406" s="215"/>
      <c r="AP1406" s="215"/>
      <c r="AQ1406" s="215"/>
    </row>
    <row r="1407" spans="1:57" x14ac:dyDescent="0.2">
      <c r="A1407" s="3"/>
      <c r="B1407" s="58"/>
      <c r="C1407" s="58"/>
      <c r="D1407" s="58"/>
      <c r="Z1407" s="36"/>
      <c r="AA1407" s="194"/>
      <c r="AB1407" s="194"/>
      <c r="AC1407" s="194"/>
      <c r="AD1407" s="194"/>
      <c r="AE1407" s="194"/>
      <c r="AF1407" s="36"/>
      <c r="AG1407" s="194"/>
      <c r="AH1407" s="194"/>
      <c r="AI1407" s="194"/>
      <c r="AJ1407" s="194"/>
      <c r="AK1407" s="194"/>
      <c r="AM1407" s="194"/>
      <c r="AN1407" s="194"/>
      <c r="AO1407" s="194"/>
      <c r="AP1407" s="194"/>
      <c r="AQ1407" s="194"/>
    </row>
    <row r="1408" spans="1:57" x14ac:dyDescent="0.2">
      <c r="A1408" s="3"/>
      <c r="B1408" s="58"/>
      <c r="C1408" s="58"/>
      <c r="D1408" s="58"/>
      <c r="F1408" s="232" t="s">
        <v>460</v>
      </c>
      <c r="G1408" s="232"/>
      <c r="H1408" s="232"/>
      <c r="I1408" s="232"/>
      <c r="J1408" s="232"/>
      <c r="K1408" s="232"/>
      <c r="L1408" s="232"/>
      <c r="M1408" s="232"/>
      <c r="N1408" s="232"/>
      <c r="O1408" s="232"/>
      <c r="P1408" s="232"/>
      <c r="Q1408" s="232"/>
      <c r="R1408" s="232"/>
      <c r="S1408" s="232"/>
      <c r="T1408" s="232"/>
      <c r="U1408" s="232"/>
      <c r="V1408" s="232"/>
      <c r="W1408" s="232"/>
      <c r="Z1408" s="36"/>
      <c r="AA1408" s="231">
        <v>24</v>
      </c>
      <c r="AB1408" s="231"/>
      <c r="AC1408" s="231"/>
      <c r="AD1408" s="231"/>
      <c r="AE1408" s="231"/>
      <c r="AF1408" s="36"/>
      <c r="AG1408" s="231">
        <v>8</v>
      </c>
      <c r="AH1408" s="231"/>
      <c r="AI1408" s="231"/>
      <c r="AJ1408" s="231"/>
      <c r="AK1408" s="231"/>
      <c r="AL1408" s="118"/>
      <c r="AM1408" s="250">
        <v>6</v>
      </c>
      <c r="AN1408" s="250"/>
      <c r="AO1408" s="250"/>
      <c r="AP1408" s="250"/>
      <c r="AQ1408" s="250"/>
      <c r="BA1408" s="3" t="s">
        <v>461</v>
      </c>
      <c r="BB1408" s="3" t="s">
        <v>462</v>
      </c>
    </row>
    <row r="1409" spans="1:43" ht="13.5" thickBot="1" x14ac:dyDescent="0.25">
      <c r="A1409" s="3"/>
      <c r="B1409" s="58"/>
      <c r="C1409" s="58"/>
      <c r="D1409" s="58"/>
      <c r="Z1409" s="36"/>
      <c r="AA1409" s="213">
        <v>8</v>
      </c>
      <c r="AB1409" s="213"/>
      <c r="AC1409" s="213"/>
      <c r="AD1409" s="213"/>
      <c r="AE1409" s="213"/>
      <c r="AF1409" s="36"/>
      <c r="AG1409" s="213">
        <f>SUBTOTAL(9,AG1408:AK1408)</f>
        <v>8</v>
      </c>
      <c r="AH1409" s="213"/>
      <c r="AI1409" s="213"/>
      <c r="AJ1409" s="213"/>
      <c r="AK1409" s="213"/>
      <c r="AL1409" s="119"/>
      <c r="AM1409" s="213">
        <f>SUBTOTAL(9,AM1408:AQ1408)</f>
        <v>6</v>
      </c>
      <c r="AN1409" s="213"/>
      <c r="AO1409" s="213"/>
      <c r="AP1409" s="213"/>
      <c r="AQ1409" s="213"/>
    </row>
    <row r="1410" spans="1:43" ht="15" customHeight="1" thickTop="1" x14ac:dyDescent="0.2">
      <c r="A1410" s="3"/>
      <c r="B1410" s="58"/>
      <c r="C1410" s="58"/>
      <c r="D1410" s="58"/>
      <c r="Z1410" s="36"/>
      <c r="AA1410" s="91"/>
      <c r="AB1410" s="91"/>
      <c r="AC1410" s="91"/>
      <c r="AD1410" s="91"/>
      <c r="AE1410" s="91"/>
      <c r="AF1410" s="36"/>
      <c r="AG1410" s="91"/>
      <c r="AH1410" s="91"/>
      <c r="AI1410" s="91"/>
      <c r="AJ1410" s="91"/>
      <c r="AK1410" s="91"/>
      <c r="AL1410" s="119"/>
      <c r="AM1410" s="91"/>
      <c r="AN1410" s="91"/>
      <c r="AO1410" s="91"/>
      <c r="AP1410" s="91"/>
      <c r="AQ1410" s="91"/>
    </row>
    <row r="1411" spans="1:43" ht="15" customHeight="1" x14ac:dyDescent="0.2">
      <c r="A1411" s="3"/>
      <c r="B1411" s="3"/>
      <c r="C1411" s="3"/>
      <c r="D1411" s="3"/>
      <c r="Z1411" s="36"/>
      <c r="AA1411" s="91"/>
      <c r="AB1411" s="91"/>
      <c r="AC1411" s="91"/>
      <c r="AD1411" s="91"/>
      <c r="AE1411" s="91"/>
      <c r="AF1411" s="36"/>
      <c r="AG1411" s="91"/>
      <c r="AH1411" s="91"/>
      <c r="AI1411" s="91"/>
      <c r="AJ1411" s="91"/>
      <c r="AK1411" s="91"/>
      <c r="AL1411" s="119"/>
      <c r="AM1411" s="91"/>
      <c r="AN1411" s="91"/>
      <c r="AO1411" s="91"/>
      <c r="AP1411" s="91"/>
      <c r="AQ1411" s="91"/>
    </row>
    <row r="1412" spans="1:43" ht="15" customHeight="1" x14ac:dyDescent="0.2">
      <c r="A1412" s="3"/>
      <c r="B1412" s="3"/>
      <c r="C1412" s="3"/>
      <c r="D1412" s="3"/>
      <c r="Z1412" s="36"/>
      <c r="AA1412" s="91"/>
      <c r="AB1412" s="91"/>
      <c r="AC1412" s="91"/>
      <c r="AD1412" s="91"/>
      <c r="AE1412" s="91"/>
      <c r="AF1412" s="36"/>
      <c r="AG1412" s="91"/>
      <c r="AH1412" s="91"/>
      <c r="AI1412" s="91"/>
      <c r="AJ1412" s="91"/>
      <c r="AK1412" s="91"/>
      <c r="AL1412" s="119"/>
      <c r="AM1412" s="91"/>
      <c r="AN1412" s="91"/>
      <c r="AO1412" s="91"/>
      <c r="AP1412" s="91"/>
      <c r="AQ1412" s="91"/>
    </row>
    <row r="1413" spans="1:43" ht="15" customHeight="1" x14ac:dyDescent="0.2">
      <c r="A1413" s="3"/>
      <c r="B1413" s="3"/>
      <c r="C1413" s="3"/>
      <c r="D1413" s="3"/>
      <c r="Z1413" s="36"/>
      <c r="AA1413" s="91"/>
      <c r="AB1413" s="91"/>
      <c r="AC1413" s="91"/>
      <c r="AD1413" s="91"/>
      <c r="AE1413" s="91"/>
      <c r="AF1413" s="36"/>
      <c r="AG1413" s="91"/>
      <c r="AH1413" s="91"/>
      <c r="AI1413" s="91"/>
      <c r="AJ1413" s="91"/>
      <c r="AK1413" s="91"/>
      <c r="AL1413" s="119"/>
      <c r="AM1413" s="91"/>
      <c r="AN1413" s="91"/>
      <c r="AO1413" s="91"/>
      <c r="AP1413" s="91"/>
      <c r="AQ1413" s="91"/>
    </row>
    <row r="1414" spans="1:43" ht="15" customHeight="1" x14ac:dyDescent="0.2">
      <c r="A1414" s="3"/>
      <c r="B1414" s="3"/>
      <c r="C1414" s="3"/>
      <c r="D1414" s="3"/>
      <c r="F1414" s="8"/>
      <c r="G1414" s="8"/>
      <c r="H1414" s="8"/>
      <c r="I1414" s="8"/>
      <c r="J1414" s="8"/>
      <c r="K1414" s="8"/>
      <c r="L1414" s="8"/>
      <c r="M1414" s="8"/>
      <c r="N1414" s="8"/>
      <c r="O1414" s="8"/>
      <c r="P1414" s="8"/>
      <c r="Q1414" s="8"/>
      <c r="R1414" s="8"/>
      <c r="S1414" s="8"/>
      <c r="T1414" s="8"/>
      <c r="U1414" s="8"/>
      <c r="V1414" s="8"/>
      <c r="W1414" s="8"/>
      <c r="X1414" s="8"/>
      <c r="AG1414" s="120"/>
      <c r="AH1414" s="120"/>
      <c r="AI1414" s="120"/>
      <c r="AJ1414" s="120"/>
      <c r="AK1414" s="120"/>
      <c r="AL1414" s="114"/>
      <c r="AM1414" s="120"/>
      <c r="AN1414" s="120"/>
      <c r="AO1414" s="120"/>
      <c r="AP1414" s="120"/>
      <c r="AQ1414" s="120"/>
    </row>
    <row r="1415" spans="1:43" ht="15" customHeight="1" x14ac:dyDescent="0.2">
      <c r="A1415" s="3"/>
      <c r="B1415" s="3"/>
      <c r="C1415" s="3"/>
      <c r="D1415" s="3"/>
      <c r="E1415" s="11"/>
      <c r="F1415" s="11"/>
      <c r="G1415" s="11"/>
      <c r="H1415" s="11"/>
      <c r="I1415" s="11"/>
      <c r="J1415" s="11"/>
      <c r="K1415" s="11"/>
      <c r="L1415" s="11"/>
      <c r="M1415" s="11"/>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2" t="s">
        <v>28</v>
      </c>
      <c r="AN1415" s="207">
        <v>20</v>
      </c>
      <c r="AO1415" s="207"/>
      <c r="AP1415" s="12" t="s">
        <v>28</v>
      </c>
      <c r="AQ1415" s="13"/>
    </row>
    <row r="1416" spans="1:43" ht="15" customHeight="1" x14ac:dyDescent="0.2">
      <c r="A1416" s="3"/>
      <c r="B1416" s="3"/>
      <c r="C1416" s="3"/>
      <c r="D1416" s="3"/>
      <c r="E1416" s="217" t="str">
        <f>UPPER($Y$28)</f>
        <v>ПТ ЛОМБАРД "МЕРКУРІЙ"</v>
      </c>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c r="AQ1416" s="217"/>
    </row>
    <row r="1417" spans="1:43" ht="15" customHeight="1" x14ac:dyDescent="0.2">
      <c r="A1417" s="3"/>
      <c r="B1417" s="3"/>
      <c r="C1417" s="3"/>
      <c r="D1417" s="3"/>
      <c r="E1417" s="225" t="s">
        <v>150</v>
      </c>
      <c r="F1417" s="225"/>
      <c r="G1417" s="225"/>
      <c r="H1417" s="225"/>
      <c r="I1417" s="225"/>
      <c r="J1417" s="225"/>
      <c r="K1417" s="225"/>
      <c r="L1417" s="225"/>
      <c r="M1417" s="225"/>
      <c r="N1417" s="225"/>
      <c r="O1417" s="225"/>
      <c r="P1417" s="225"/>
      <c r="Q1417" s="225"/>
      <c r="R1417" s="225"/>
      <c r="S1417" s="225"/>
      <c r="T1417" s="225"/>
      <c r="U1417" s="225"/>
      <c r="V1417" s="225"/>
      <c r="W1417" s="225"/>
      <c r="X1417" s="225"/>
      <c r="Y1417" s="225"/>
      <c r="Z1417" s="225"/>
      <c r="AA1417" s="225"/>
      <c r="AB1417" s="225"/>
      <c r="AC1417" s="225"/>
      <c r="AD1417" s="225"/>
      <c r="AE1417" s="225"/>
      <c r="AF1417" s="225"/>
      <c r="AG1417" s="225"/>
      <c r="AH1417" s="225"/>
      <c r="AI1417" s="225"/>
      <c r="AJ1417" s="225"/>
      <c r="AK1417" s="225"/>
      <c r="AL1417" s="225"/>
      <c r="AM1417" s="225"/>
      <c r="AN1417" s="225"/>
      <c r="AO1417" s="225"/>
      <c r="AP1417" s="225"/>
      <c r="AQ1417" s="225"/>
    </row>
    <row r="1418" spans="1:43" x14ac:dyDescent="0.2">
      <c r="A1418" s="3"/>
      <c r="B1418" s="3"/>
      <c r="C1418" s="3"/>
      <c r="D1418" s="3"/>
      <c r="E1418" s="225" t="str">
        <f>$E$279</f>
        <v>ЗА РІК, ЩО ЗАКІНЧИВСЯ 31 ГРУДНЯ 2017 РОКУ</v>
      </c>
      <c r="F1418" s="225"/>
      <c r="G1418" s="225"/>
      <c r="H1418" s="225"/>
      <c r="I1418" s="225"/>
      <c r="J1418" s="225"/>
      <c r="K1418" s="225"/>
      <c r="L1418" s="225"/>
      <c r="M1418" s="225"/>
      <c r="N1418" s="225"/>
      <c r="O1418" s="225"/>
      <c r="P1418" s="225"/>
      <c r="Q1418" s="225"/>
      <c r="R1418" s="225"/>
      <c r="S1418" s="225"/>
      <c r="T1418" s="225"/>
      <c r="U1418" s="225"/>
      <c r="V1418" s="225"/>
      <c r="W1418" s="225"/>
      <c r="X1418" s="225"/>
      <c r="Y1418" s="225"/>
      <c r="Z1418" s="225"/>
      <c r="AA1418" s="225"/>
      <c r="AB1418" s="225"/>
      <c r="AC1418" s="225"/>
      <c r="AD1418" s="225"/>
      <c r="AE1418" s="225"/>
      <c r="AF1418" s="225"/>
      <c r="AG1418" s="225"/>
      <c r="AH1418" s="225"/>
      <c r="AI1418" s="225"/>
      <c r="AJ1418" s="225"/>
      <c r="AK1418" s="225"/>
      <c r="AL1418" s="225"/>
      <c r="AM1418" s="225"/>
      <c r="AN1418" s="225"/>
      <c r="AO1418" s="225"/>
      <c r="AP1418" s="225"/>
      <c r="AQ1418" s="225"/>
    </row>
    <row r="1419" spans="1:43" x14ac:dyDescent="0.2">
      <c r="A1419" s="3"/>
      <c r="B1419" s="3"/>
      <c r="C1419" s="3"/>
      <c r="D1419" s="3"/>
      <c r="E1419" s="227" t="str">
        <f>$E$210</f>
        <v>(в тисячах гривень, якщо не вказано інше)</v>
      </c>
      <c r="F1419" s="227"/>
      <c r="G1419" s="227"/>
      <c r="H1419" s="227"/>
      <c r="I1419" s="227"/>
      <c r="J1419" s="227"/>
      <c r="K1419" s="227"/>
      <c r="L1419" s="227"/>
      <c r="M1419" s="227"/>
      <c r="N1419" s="227"/>
      <c r="O1419" s="227"/>
      <c r="P1419" s="227"/>
      <c r="Q1419" s="227"/>
      <c r="R1419" s="227"/>
      <c r="S1419" s="227"/>
      <c r="T1419" s="227"/>
      <c r="U1419" s="227"/>
      <c r="V1419" s="227"/>
      <c r="W1419" s="227"/>
      <c r="X1419" s="227"/>
      <c r="Y1419" s="227"/>
      <c r="Z1419" s="227"/>
      <c r="AA1419" s="227"/>
      <c r="AB1419" s="227"/>
      <c r="AC1419" s="227"/>
      <c r="AD1419" s="227"/>
      <c r="AE1419" s="227"/>
      <c r="AF1419" s="227"/>
      <c r="AG1419" s="227"/>
      <c r="AH1419" s="227"/>
      <c r="AI1419" s="227"/>
      <c r="AJ1419" s="227"/>
      <c r="AK1419" s="227"/>
      <c r="AL1419" s="227"/>
      <c r="AM1419" s="227"/>
      <c r="AN1419" s="227"/>
      <c r="AO1419" s="227"/>
      <c r="AP1419" s="227"/>
      <c r="AQ1419" s="227"/>
    </row>
    <row r="1420" spans="1:43" x14ac:dyDescent="0.2">
      <c r="A1420" s="3"/>
      <c r="B1420" s="3"/>
      <c r="C1420" s="3"/>
      <c r="D1420" s="3"/>
      <c r="E1420" s="82"/>
      <c r="F1420" s="82"/>
      <c r="G1420" s="82"/>
      <c r="H1420" s="82"/>
      <c r="I1420" s="82"/>
      <c r="J1420" s="82"/>
      <c r="K1420" s="82"/>
      <c r="L1420" s="82"/>
      <c r="M1420" s="82"/>
      <c r="N1420" s="82"/>
      <c r="O1420" s="82"/>
      <c r="P1420" s="82"/>
      <c r="Q1420" s="82"/>
      <c r="R1420" s="82"/>
      <c r="S1420" s="82"/>
      <c r="T1420" s="82"/>
      <c r="U1420" s="82"/>
      <c r="V1420" s="82"/>
      <c r="W1420" s="82"/>
      <c r="X1420" s="82"/>
      <c r="Y1420" s="82"/>
      <c r="Z1420" s="82"/>
      <c r="AA1420" s="82"/>
      <c r="AB1420" s="82"/>
      <c r="AC1420" s="82"/>
      <c r="AD1420" s="82"/>
      <c r="AE1420" s="82"/>
      <c r="AF1420" s="82"/>
      <c r="AG1420" s="82"/>
      <c r="AH1420" s="82"/>
      <c r="AI1420" s="82"/>
      <c r="AJ1420" s="82"/>
      <c r="AK1420" s="82"/>
      <c r="AL1420" s="82"/>
      <c r="AM1420" s="82"/>
      <c r="AN1420" s="82"/>
      <c r="AO1420" s="82"/>
      <c r="AP1420" s="82"/>
      <c r="AQ1420" s="82"/>
    </row>
    <row r="1421" spans="1:43" x14ac:dyDescent="0.2">
      <c r="A1421" s="3"/>
      <c r="B1421" s="3"/>
      <c r="C1421" s="3"/>
      <c r="D1421" s="3"/>
      <c r="E1421" s="82"/>
      <c r="F1421" s="82"/>
      <c r="G1421" s="82"/>
      <c r="H1421" s="82"/>
      <c r="I1421" s="82"/>
      <c r="J1421" s="82"/>
      <c r="K1421" s="82"/>
      <c r="L1421" s="82"/>
      <c r="M1421" s="82"/>
      <c r="N1421" s="82"/>
      <c r="O1421" s="82"/>
      <c r="P1421" s="82"/>
      <c r="Q1421" s="82"/>
      <c r="R1421" s="82"/>
      <c r="S1421" s="82"/>
      <c r="T1421" s="82"/>
      <c r="U1421" s="82"/>
      <c r="V1421" s="82"/>
      <c r="W1421" s="82"/>
      <c r="X1421" s="82"/>
      <c r="Y1421" s="82"/>
      <c r="Z1421" s="82"/>
      <c r="AA1421" s="82"/>
      <c r="AB1421" s="82"/>
      <c r="AC1421" s="82"/>
      <c r="AD1421" s="82"/>
      <c r="AE1421" s="82"/>
      <c r="AF1421" s="82"/>
      <c r="AG1421" s="82"/>
      <c r="AH1421" s="82"/>
      <c r="AI1421" s="82"/>
      <c r="AJ1421" s="82"/>
      <c r="AK1421" s="82"/>
      <c r="AL1421" s="82"/>
      <c r="AM1421" s="82"/>
      <c r="AN1421" s="82"/>
      <c r="AO1421" s="82"/>
      <c r="AP1421" s="82"/>
      <c r="AQ1421" s="82"/>
    </row>
    <row r="1422" spans="1:43" x14ac:dyDescent="0.2">
      <c r="A1422" s="3"/>
      <c r="B1422" s="58"/>
      <c r="C1422" s="58"/>
      <c r="D1422" s="58"/>
      <c r="F1422" s="209">
        <v>14</v>
      </c>
      <c r="G1422" s="209"/>
      <c r="H1422" s="280" t="s">
        <v>463</v>
      </c>
      <c r="I1422" s="280"/>
      <c r="J1422" s="280"/>
      <c r="K1422" s="280"/>
      <c r="L1422" s="280"/>
      <c r="M1422" s="280"/>
      <c r="N1422" s="280"/>
      <c r="O1422" s="280"/>
      <c r="P1422" s="280"/>
      <c r="Q1422" s="280"/>
      <c r="R1422" s="280"/>
      <c r="S1422" s="280"/>
      <c r="T1422" s="280"/>
      <c r="U1422" s="280"/>
      <c r="V1422" s="280"/>
      <c r="W1422" s="280"/>
      <c r="X1422" s="280"/>
      <c r="Y1422" s="280"/>
      <c r="Z1422" s="280"/>
      <c r="AA1422" s="280"/>
      <c r="AB1422" s="280"/>
      <c r="AC1422" s="280"/>
      <c r="AD1422" s="280"/>
      <c r="AE1422" s="280"/>
      <c r="AF1422" s="280"/>
    </row>
    <row r="1423" spans="1:43" ht="11.25" customHeight="1" x14ac:dyDescent="0.2">
      <c r="B1423" s="56"/>
      <c r="C1423" s="57"/>
      <c r="D1423" s="56"/>
    </row>
    <row r="1424" spans="1:43" ht="12.75" customHeight="1" x14ac:dyDescent="0.2">
      <c r="A1424" s="3"/>
      <c r="B1424" s="58"/>
      <c r="C1424" s="58"/>
      <c r="D1424" s="58"/>
      <c r="F1424" s="193" t="s">
        <v>614</v>
      </c>
      <c r="G1424" s="193"/>
      <c r="H1424" s="193"/>
      <c r="I1424" s="193"/>
      <c r="J1424" s="193"/>
      <c r="K1424" s="193"/>
      <c r="L1424" s="193"/>
      <c r="M1424" s="193"/>
      <c r="N1424" s="193"/>
      <c r="O1424" s="193"/>
      <c r="P1424" s="193"/>
      <c r="Q1424" s="193"/>
      <c r="R1424" s="193"/>
      <c r="S1424" s="193"/>
      <c r="T1424" s="193"/>
      <c r="U1424" s="193"/>
      <c r="V1424" s="193"/>
      <c r="W1424" s="193"/>
      <c r="X1424" s="193"/>
      <c r="Y1424" s="193"/>
      <c r="Z1424" s="193"/>
      <c r="AA1424" s="193"/>
      <c r="AB1424" s="193"/>
      <c r="AC1424" s="193"/>
      <c r="AD1424" s="193"/>
      <c r="AE1424" s="193"/>
      <c r="AF1424" s="193"/>
      <c r="AG1424" s="193"/>
      <c r="AH1424" s="193"/>
      <c r="AI1424" s="193"/>
      <c r="AJ1424" s="193"/>
      <c r="AK1424" s="193"/>
      <c r="AL1424" s="193"/>
      <c r="AM1424" s="193"/>
      <c r="AN1424" s="193"/>
      <c r="AO1424" s="193"/>
      <c r="AP1424" s="193"/>
      <c r="AQ1424" s="193"/>
    </row>
    <row r="1425" spans="1:43" ht="9" customHeight="1" x14ac:dyDescent="0.25">
      <c r="A1425" s="3"/>
      <c r="B1425" s="58"/>
      <c r="C1425" s="58"/>
      <c r="D1425" s="58"/>
      <c r="F1425" s="115"/>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row>
    <row r="1426" spans="1:43" x14ac:dyDescent="0.2">
      <c r="A1426" s="3"/>
      <c r="B1426" s="58"/>
      <c r="C1426" s="58"/>
      <c r="D1426" s="58"/>
      <c r="F1426" s="121"/>
      <c r="G1426" s="121"/>
      <c r="H1426" s="121"/>
      <c r="I1426" s="121"/>
      <c r="J1426" s="121"/>
      <c r="K1426" s="121"/>
      <c r="L1426" s="121"/>
      <c r="M1426" s="121"/>
      <c r="N1426" s="121"/>
      <c r="O1426" s="121"/>
      <c r="P1426" s="121"/>
      <c r="Q1426" s="121"/>
      <c r="R1426" s="121"/>
      <c r="S1426" s="122"/>
      <c r="T1426" s="45"/>
      <c r="U1426" s="45"/>
      <c r="V1426" s="45"/>
      <c r="W1426" s="45"/>
      <c r="X1426" s="45"/>
      <c r="Y1426" s="45"/>
      <c r="Z1426" s="45"/>
      <c r="AA1426" s="45"/>
      <c r="AB1426" s="45"/>
      <c r="AC1426" s="45"/>
      <c r="AD1426" s="45"/>
      <c r="AE1426" s="45"/>
      <c r="AF1426" s="215" t="s">
        <v>464</v>
      </c>
      <c r="AG1426" s="215"/>
      <c r="AH1426" s="215"/>
      <c r="AI1426" s="215"/>
      <c r="AJ1426" s="215"/>
      <c r="AK1426" s="215"/>
      <c r="AL1426" s="215"/>
      <c r="AM1426" s="215"/>
      <c r="AN1426" s="215" t="s">
        <v>465</v>
      </c>
      <c r="AO1426" s="215"/>
      <c r="AP1426" s="215"/>
      <c r="AQ1426" s="215"/>
    </row>
    <row r="1427" spans="1:43" ht="12.75" customHeight="1" x14ac:dyDescent="0.2">
      <c r="A1427" s="3"/>
      <c r="B1427" s="58"/>
      <c r="C1427" s="58"/>
      <c r="D1427" s="58"/>
      <c r="F1427" s="283" t="s">
        <v>466</v>
      </c>
      <c r="G1427" s="283"/>
      <c r="H1427" s="283"/>
      <c r="I1427" s="283"/>
      <c r="J1427" s="283"/>
      <c r="K1427" s="283"/>
      <c r="L1427" s="283"/>
      <c r="M1427" s="283"/>
      <c r="N1427" s="283"/>
      <c r="O1427" s="283"/>
      <c r="P1427" s="283"/>
      <c r="Q1427" s="283"/>
      <c r="R1427" s="283"/>
      <c r="S1427" s="122"/>
      <c r="T1427" s="45"/>
      <c r="U1427" s="45"/>
      <c r="V1427" s="45"/>
      <c r="W1427" s="45"/>
      <c r="X1427" s="45"/>
      <c r="Y1427" s="45"/>
      <c r="Z1427" s="45"/>
      <c r="AA1427" s="45"/>
      <c r="AB1427" s="45"/>
      <c r="AC1427" s="45"/>
      <c r="AD1427" s="45"/>
      <c r="AE1427" s="45"/>
      <c r="AF1427" s="194"/>
      <c r="AG1427" s="194"/>
      <c r="AH1427" s="194"/>
      <c r="AI1427" s="194"/>
      <c r="AJ1427" s="194"/>
      <c r="AK1427" s="194"/>
      <c r="AL1427" s="194"/>
      <c r="AM1427" s="194"/>
      <c r="AN1427" s="282"/>
      <c r="AO1427" s="282"/>
      <c r="AP1427" s="282"/>
      <c r="AQ1427" s="282"/>
    </row>
    <row r="1428" spans="1:43" ht="14.25" customHeight="1" x14ac:dyDescent="0.2">
      <c r="A1428" s="3"/>
      <c r="B1428" s="58"/>
      <c r="C1428" s="58"/>
      <c r="D1428" s="58"/>
      <c r="F1428" s="270" t="s">
        <v>467</v>
      </c>
      <c r="G1428" s="270"/>
      <c r="H1428" s="270"/>
      <c r="I1428" s="270"/>
      <c r="J1428" s="270"/>
      <c r="K1428" s="270"/>
      <c r="L1428" s="270"/>
      <c r="M1428" s="270"/>
      <c r="N1428" s="270"/>
      <c r="O1428" s="270"/>
      <c r="P1428" s="270"/>
      <c r="Q1428" s="270"/>
      <c r="R1428" s="270"/>
      <c r="S1428" s="270"/>
      <c r="T1428" s="270"/>
      <c r="U1428" s="45"/>
      <c r="V1428" s="45"/>
      <c r="W1428" s="45"/>
      <c r="X1428" s="45"/>
      <c r="Y1428" s="45"/>
      <c r="Z1428" s="45"/>
      <c r="AA1428" s="45"/>
      <c r="AB1428" s="45"/>
      <c r="AC1428" s="45"/>
      <c r="AD1428" s="45"/>
      <c r="AE1428" s="45"/>
      <c r="AF1428" s="277">
        <v>846</v>
      </c>
      <c r="AG1428" s="277"/>
      <c r="AH1428" s="277"/>
      <c r="AI1428" s="277"/>
      <c r="AJ1428" s="277"/>
      <c r="AK1428" s="277"/>
      <c r="AL1428" s="277"/>
      <c r="AM1428" s="277"/>
      <c r="AN1428" s="278">
        <v>0.91</v>
      </c>
      <c r="AO1428" s="278"/>
      <c r="AP1428" s="278"/>
      <c r="AQ1428" s="278"/>
    </row>
    <row r="1429" spans="1:43" ht="12" customHeight="1" x14ac:dyDescent="0.2">
      <c r="A1429" s="3"/>
      <c r="B1429" s="58"/>
      <c r="C1429" s="58"/>
      <c r="D1429" s="58"/>
      <c r="F1429" s="270" t="s">
        <v>468</v>
      </c>
      <c r="G1429" s="270"/>
      <c r="H1429" s="270"/>
      <c r="I1429" s="270"/>
      <c r="J1429" s="270"/>
      <c r="K1429" s="270"/>
      <c r="L1429" s="270"/>
      <c r="M1429" s="270"/>
      <c r="N1429" s="270"/>
      <c r="O1429" s="270"/>
      <c r="P1429" s="270"/>
      <c r="Q1429" s="270"/>
      <c r="R1429" s="270"/>
      <c r="S1429" s="122"/>
      <c r="T1429" s="45"/>
      <c r="U1429" s="45"/>
      <c r="V1429" s="45"/>
      <c r="W1429" s="45"/>
      <c r="X1429" s="45"/>
      <c r="Y1429" s="45"/>
      <c r="Z1429" s="45"/>
      <c r="AA1429" s="45"/>
      <c r="AB1429" s="45"/>
      <c r="AC1429" s="45"/>
      <c r="AD1429" s="45"/>
      <c r="AE1429" s="45"/>
      <c r="AF1429" s="284">
        <v>84</v>
      </c>
      <c r="AG1429" s="284"/>
      <c r="AH1429" s="284"/>
      <c r="AI1429" s="284"/>
      <c r="AJ1429" s="284"/>
      <c r="AK1429" s="284"/>
      <c r="AL1429" s="284"/>
      <c r="AM1429" s="284"/>
      <c r="AN1429" s="285">
        <f>AF1429/$AF$1430</f>
        <v>9.0322580645161285E-2</v>
      </c>
      <c r="AO1429" s="285"/>
      <c r="AP1429" s="285"/>
      <c r="AQ1429" s="285"/>
    </row>
    <row r="1430" spans="1:43" ht="13.5" thickBot="1" x14ac:dyDescent="0.25">
      <c r="A1430" s="3"/>
      <c r="B1430" s="58"/>
      <c r="C1430" s="58"/>
      <c r="D1430" s="58"/>
      <c r="F1430" s="16"/>
      <c r="G1430" s="16"/>
      <c r="H1430" s="16"/>
      <c r="I1430" s="16"/>
      <c r="J1430" s="16"/>
      <c r="K1430" s="16"/>
      <c r="L1430" s="16"/>
      <c r="M1430" s="16"/>
      <c r="N1430" s="16"/>
      <c r="O1430" s="16"/>
      <c r="P1430" s="16"/>
      <c r="Q1430" s="16"/>
      <c r="R1430" s="16"/>
      <c r="S1430" s="16"/>
      <c r="T1430" s="64"/>
      <c r="U1430" s="64"/>
      <c r="V1430" s="64"/>
      <c r="W1430" s="64"/>
      <c r="X1430" s="64"/>
      <c r="Y1430" s="64"/>
      <c r="Z1430" s="64"/>
      <c r="AA1430" s="64"/>
      <c r="AB1430" s="123"/>
      <c r="AC1430" s="123"/>
      <c r="AD1430" s="123"/>
      <c r="AE1430" s="123"/>
      <c r="AF1430" s="279">
        <f>SUBTOTAL(9,AF1428:AI1429)</f>
        <v>930</v>
      </c>
      <c r="AG1430" s="279"/>
      <c r="AH1430" s="279"/>
      <c r="AI1430" s="279"/>
      <c r="AJ1430" s="279"/>
      <c r="AK1430" s="279"/>
      <c r="AL1430" s="279"/>
      <c r="AM1430" s="279"/>
      <c r="AN1430" s="281">
        <f>SUBTOTAL(9,AN1428:AQ1429)</f>
        <v>1.0003225806451612</v>
      </c>
      <c r="AO1430" s="281"/>
      <c r="AP1430" s="281"/>
      <c r="AQ1430" s="281"/>
    </row>
    <row r="1431" spans="1:43" ht="13.5" thickTop="1" x14ac:dyDescent="0.2">
      <c r="A1431" s="3"/>
      <c r="B1431" s="58"/>
      <c r="C1431" s="58"/>
      <c r="D1431" s="58"/>
      <c r="AG1431" s="91"/>
      <c r="AH1431" s="91"/>
      <c r="AI1431" s="91"/>
      <c r="AJ1431" s="91"/>
      <c r="AK1431" s="91"/>
      <c r="AL1431" s="119"/>
      <c r="AM1431" s="91"/>
      <c r="AN1431" s="91"/>
      <c r="AO1431" s="91"/>
      <c r="AP1431" s="91"/>
      <c r="AQ1431" s="91"/>
    </row>
    <row r="1432" spans="1:43" x14ac:dyDescent="0.2">
      <c r="A1432" s="3"/>
      <c r="B1432" s="58"/>
      <c r="C1432" s="58"/>
      <c r="D1432" s="58"/>
      <c r="F1432" s="193"/>
      <c r="G1432" s="193"/>
      <c r="H1432" s="193"/>
      <c r="I1432" s="193"/>
      <c r="J1432" s="193"/>
      <c r="K1432" s="193"/>
      <c r="L1432" s="193"/>
      <c r="M1432" s="193"/>
      <c r="N1432" s="193"/>
      <c r="O1432" s="193"/>
      <c r="P1432" s="193"/>
      <c r="Q1432" s="193"/>
      <c r="R1432" s="193"/>
      <c r="S1432" s="193"/>
      <c r="T1432" s="193"/>
      <c r="U1432" s="193"/>
      <c r="V1432" s="193"/>
      <c r="W1432" s="193"/>
      <c r="X1432" s="193"/>
      <c r="Y1432" s="193"/>
      <c r="Z1432" s="193"/>
      <c r="AA1432" s="193"/>
      <c r="AB1432" s="193"/>
      <c r="AC1432" s="193"/>
      <c r="AD1432" s="193"/>
      <c r="AE1432" s="193"/>
      <c r="AF1432" s="193"/>
      <c r="AG1432" s="193"/>
      <c r="AH1432" s="193"/>
      <c r="AI1432" s="193"/>
      <c r="AJ1432" s="193"/>
      <c r="AK1432" s="193"/>
      <c r="AL1432" s="193"/>
      <c r="AM1432" s="193"/>
      <c r="AN1432" s="193"/>
      <c r="AO1432" s="193"/>
      <c r="AP1432" s="193"/>
      <c r="AQ1432" s="193"/>
    </row>
    <row r="1433" spans="1:43" x14ac:dyDescent="0.2">
      <c r="A1433" s="3"/>
      <c r="B1433" s="3"/>
      <c r="C1433" s="3"/>
      <c r="D1433" s="3"/>
      <c r="F1433" s="72"/>
      <c r="G1433" s="72"/>
      <c r="H1433" s="72"/>
      <c r="I1433" s="72"/>
      <c r="J1433" s="72"/>
      <c r="K1433" s="72"/>
      <c r="L1433" s="72"/>
      <c r="M1433" s="72"/>
      <c r="N1433" s="72"/>
      <c r="O1433" s="72"/>
      <c r="P1433" s="72"/>
      <c r="Q1433" s="72"/>
      <c r="R1433" s="72"/>
      <c r="S1433" s="72"/>
      <c r="T1433" s="72"/>
      <c r="U1433" s="72"/>
      <c r="V1433" s="72"/>
      <c r="W1433" s="72"/>
      <c r="X1433" s="72"/>
      <c r="Y1433" s="72"/>
      <c r="Z1433" s="72"/>
      <c r="AA1433" s="72"/>
      <c r="AB1433" s="72"/>
      <c r="AC1433" s="72"/>
      <c r="AD1433" s="72"/>
      <c r="AE1433" s="72"/>
      <c r="AF1433" s="72"/>
      <c r="AG1433" s="72"/>
      <c r="AH1433" s="72"/>
      <c r="AI1433" s="72"/>
      <c r="AJ1433" s="72"/>
      <c r="AK1433" s="72"/>
      <c r="AL1433" s="72"/>
      <c r="AM1433" s="72"/>
      <c r="AN1433" s="72"/>
      <c r="AO1433" s="72"/>
      <c r="AP1433" s="72"/>
      <c r="AQ1433" s="72"/>
    </row>
    <row r="1434" spans="1:43" x14ac:dyDescent="0.2">
      <c r="A1434" s="3"/>
      <c r="B1434" s="3"/>
      <c r="C1434" s="3"/>
      <c r="D1434" s="3"/>
      <c r="F1434" s="193" t="s">
        <v>621</v>
      </c>
      <c r="G1434" s="193"/>
      <c r="H1434" s="193"/>
      <c r="I1434" s="193"/>
      <c r="J1434" s="193"/>
      <c r="K1434" s="193"/>
      <c r="L1434" s="193"/>
      <c r="M1434" s="193"/>
      <c r="N1434" s="193"/>
      <c r="O1434" s="193"/>
      <c r="P1434" s="193"/>
      <c r="Q1434" s="193"/>
      <c r="R1434" s="193"/>
      <c r="S1434" s="193"/>
      <c r="T1434" s="193"/>
      <c r="U1434" s="193"/>
      <c r="V1434" s="193"/>
      <c r="W1434" s="193"/>
      <c r="X1434" s="193"/>
      <c r="Y1434" s="193"/>
      <c r="Z1434" s="193"/>
      <c r="AA1434" s="193"/>
      <c r="AB1434" s="193"/>
      <c r="AC1434" s="193"/>
      <c r="AD1434" s="193"/>
      <c r="AE1434" s="193"/>
      <c r="AF1434" s="193"/>
      <c r="AG1434" s="193"/>
      <c r="AH1434" s="193"/>
      <c r="AI1434" s="193"/>
      <c r="AJ1434" s="193"/>
      <c r="AK1434" s="193"/>
      <c r="AL1434" s="193"/>
      <c r="AM1434" s="193"/>
      <c r="AN1434" s="193"/>
      <c r="AO1434" s="193"/>
      <c r="AP1434" s="193"/>
      <c r="AQ1434" s="193"/>
    </row>
    <row r="1435" spans="1:43" ht="27.75" customHeight="1" x14ac:dyDescent="0.2">
      <c r="A1435" s="3"/>
      <c r="B1435" s="3"/>
      <c r="C1435" s="3"/>
      <c r="D1435" s="3"/>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251"/>
      <c r="AF1435" s="251"/>
      <c r="AG1435" s="251"/>
      <c r="AH1435" s="251"/>
      <c r="AI1435" s="251"/>
      <c r="AJ1435" s="251"/>
      <c r="AK1435" s="251"/>
      <c r="AL1435" s="251"/>
      <c r="AM1435" s="251"/>
      <c r="AN1435" s="251"/>
      <c r="AO1435" s="251"/>
      <c r="AP1435" s="251"/>
      <c r="AQ1435" s="251"/>
    </row>
    <row r="1436" spans="1:43" ht="8.25" customHeight="1" x14ac:dyDescent="0.2">
      <c r="A1436" s="3"/>
      <c r="B1436" s="3"/>
      <c r="C1436" s="3"/>
      <c r="D1436" s="3"/>
    </row>
    <row r="1437" spans="1:43" x14ac:dyDescent="0.2">
      <c r="A1437" s="3"/>
      <c r="B1437" s="3"/>
      <c r="C1437" s="3"/>
      <c r="D1437" s="3"/>
    </row>
    <row r="1438" spans="1:43" ht="12.75" hidden="1" customHeight="1" x14ac:dyDescent="0.2">
      <c r="A1438" s="3"/>
      <c r="B1438" s="3"/>
      <c r="C1438" s="3"/>
      <c r="D1438" s="3"/>
      <c r="F1438" s="211" t="s">
        <v>469</v>
      </c>
      <c r="G1438" s="211"/>
      <c r="H1438" s="211"/>
      <c r="I1438" s="211"/>
      <c r="J1438" s="211"/>
      <c r="K1438" s="211"/>
      <c r="L1438" s="211"/>
      <c r="M1438" s="211"/>
      <c r="N1438" s="211"/>
      <c r="O1438" s="211"/>
      <c r="P1438" s="211"/>
      <c r="Q1438" s="211"/>
      <c r="R1438" s="211"/>
      <c r="S1438" s="211"/>
      <c r="T1438" s="211"/>
      <c r="U1438" s="211"/>
      <c r="V1438" s="211"/>
      <c r="W1438" s="211"/>
      <c r="X1438" s="211"/>
      <c r="Y1438" s="211"/>
      <c r="Z1438" s="211"/>
      <c r="AA1438" s="211"/>
      <c r="AB1438" s="211"/>
      <c r="AC1438" s="211"/>
      <c r="AD1438" s="211"/>
      <c r="AE1438" s="211"/>
      <c r="AF1438" s="211"/>
      <c r="AG1438" s="211"/>
      <c r="AH1438" s="211"/>
      <c r="AI1438" s="211"/>
      <c r="AJ1438" s="211"/>
      <c r="AK1438" s="211"/>
      <c r="AL1438" s="211"/>
      <c r="AM1438" s="211"/>
      <c r="AN1438" s="211"/>
      <c r="AO1438" s="211"/>
      <c r="AP1438" s="211"/>
      <c r="AQ1438" s="211"/>
    </row>
    <row r="1439" spans="1:43" hidden="1" x14ac:dyDescent="0.2">
      <c r="A1439" s="3"/>
      <c r="B1439" s="3"/>
      <c r="C1439" s="3"/>
      <c r="D1439" s="3"/>
      <c r="F1439" s="211"/>
      <c r="G1439" s="211"/>
      <c r="H1439" s="211"/>
      <c r="I1439" s="211"/>
      <c r="J1439" s="211"/>
      <c r="K1439" s="211"/>
      <c r="L1439" s="211"/>
      <c r="M1439" s="211"/>
      <c r="N1439" s="211"/>
      <c r="O1439" s="211"/>
      <c r="P1439" s="211"/>
      <c r="Q1439" s="211"/>
      <c r="R1439" s="211"/>
      <c r="S1439" s="211"/>
      <c r="T1439" s="211"/>
      <c r="U1439" s="211"/>
      <c r="V1439" s="211"/>
      <c r="W1439" s="211"/>
      <c r="X1439" s="211"/>
      <c r="Y1439" s="211"/>
      <c r="Z1439" s="211"/>
      <c r="AA1439" s="211"/>
      <c r="AB1439" s="211"/>
      <c r="AC1439" s="211"/>
      <c r="AD1439" s="211"/>
      <c r="AE1439" s="211"/>
      <c r="AF1439" s="211"/>
      <c r="AG1439" s="211"/>
      <c r="AH1439" s="211"/>
      <c r="AI1439" s="211"/>
      <c r="AJ1439" s="211"/>
      <c r="AK1439" s="211"/>
      <c r="AL1439" s="211"/>
      <c r="AM1439" s="211"/>
      <c r="AN1439" s="211"/>
      <c r="AO1439" s="211"/>
      <c r="AP1439" s="211"/>
      <c r="AQ1439" s="211"/>
    </row>
    <row r="1440" spans="1:43" ht="7.5" hidden="1" customHeight="1" x14ac:dyDescent="0.2">
      <c r="A1440" s="3"/>
      <c r="B1440" s="3"/>
      <c r="C1440" s="3"/>
      <c r="D1440" s="3"/>
      <c r="AE1440" s="124"/>
      <c r="AF1440" s="124"/>
      <c r="AG1440" s="124"/>
      <c r="AH1440" s="124"/>
      <c r="AI1440" s="124"/>
      <c r="AJ1440" s="124"/>
      <c r="AK1440" s="124"/>
      <c r="AL1440" s="124"/>
      <c r="AM1440" s="124"/>
      <c r="AN1440" s="124"/>
      <c r="AO1440" s="124"/>
      <c r="AP1440" s="124"/>
      <c r="AQ1440" s="124"/>
    </row>
    <row r="1441" spans="1:45" ht="12.75" hidden="1" customHeight="1" x14ac:dyDescent="0.2">
      <c r="A1441" s="3"/>
      <c r="B1441" s="3"/>
      <c r="C1441" s="3"/>
      <c r="D1441" s="3"/>
      <c r="F1441" s="215" t="s">
        <v>470</v>
      </c>
      <c r="G1441" s="272"/>
      <c r="H1441" s="272"/>
      <c r="I1441" s="272"/>
      <c r="J1441" s="272"/>
      <c r="K1441" s="272"/>
      <c r="L1441" s="272"/>
      <c r="M1441" s="215" t="s">
        <v>471</v>
      </c>
      <c r="N1441" s="215"/>
      <c r="O1441" s="215"/>
      <c r="P1441" s="215"/>
      <c r="Q1441" s="215"/>
      <c r="R1441" s="215" t="s">
        <v>176</v>
      </c>
      <c r="S1441" s="215"/>
      <c r="T1441" s="215"/>
      <c r="U1441" s="215"/>
      <c r="V1441" s="215" t="s">
        <v>472</v>
      </c>
      <c r="W1441" s="215"/>
      <c r="X1441" s="215"/>
      <c r="Y1441" s="215"/>
      <c r="Z1441" s="215"/>
      <c r="AA1441" s="215" t="s">
        <v>473</v>
      </c>
      <c r="AB1441" s="274"/>
      <c r="AC1441" s="274"/>
      <c r="AD1441" s="274"/>
      <c r="AE1441" s="274"/>
      <c r="AF1441" s="215" t="s">
        <v>474</v>
      </c>
      <c r="AG1441" s="215"/>
      <c r="AH1441" s="215"/>
      <c r="AI1441" s="215"/>
      <c r="AJ1441" s="215"/>
      <c r="AK1441" s="215" t="s">
        <v>475</v>
      </c>
      <c r="AL1441" s="215"/>
      <c r="AM1441" s="215"/>
      <c r="AN1441" s="215"/>
      <c r="AO1441" s="215"/>
      <c r="AP1441" s="215"/>
      <c r="AQ1441" s="215"/>
    </row>
    <row r="1442" spans="1:45" hidden="1" x14ac:dyDescent="0.2">
      <c r="A1442" s="3"/>
      <c r="B1442" s="3"/>
      <c r="C1442" s="3"/>
      <c r="D1442" s="3"/>
      <c r="F1442" s="273"/>
      <c r="G1442" s="273"/>
      <c r="H1442" s="273"/>
      <c r="I1442" s="273"/>
      <c r="J1442" s="273"/>
      <c r="K1442" s="273"/>
      <c r="L1442" s="273"/>
      <c r="M1442" s="194"/>
      <c r="N1442" s="194"/>
      <c r="O1442" s="194"/>
      <c r="P1442" s="194"/>
      <c r="Q1442" s="194"/>
      <c r="R1442" s="194"/>
      <c r="S1442" s="194"/>
      <c r="T1442" s="194"/>
      <c r="U1442" s="194"/>
      <c r="V1442" s="194"/>
      <c r="W1442" s="194"/>
      <c r="X1442" s="194"/>
      <c r="Y1442" s="194"/>
      <c r="Z1442" s="194"/>
      <c r="AA1442" s="276"/>
      <c r="AB1442" s="276"/>
      <c r="AC1442" s="276"/>
      <c r="AD1442" s="276"/>
      <c r="AE1442" s="276"/>
      <c r="AF1442" s="194"/>
      <c r="AG1442" s="194"/>
      <c r="AH1442" s="194"/>
      <c r="AI1442" s="194"/>
      <c r="AJ1442" s="194"/>
      <c r="AK1442" s="194"/>
      <c r="AL1442" s="194"/>
      <c r="AM1442" s="194"/>
      <c r="AN1442" s="194"/>
      <c r="AO1442" s="194"/>
      <c r="AP1442" s="194"/>
      <c r="AQ1442" s="194"/>
    </row>
    <row r="1443" spans="1:45" ht="12.75" hidden="1" customHeight="1" x14ac:dyDescent="0.2">
      <c r="A1443" s="3"/>
      <c r="B1443" s="3"/>
      <c r="C1443" s="3"/>
      <c r="D1443" s="3"/>
      <c r="F1443" s="244" t="s">
        <v>476</v>
      </c>
      <c r="G1443" s="274"/>
      <c r="H1443" s="274"/>
      <c r="I1443" s="274"/>
      <c r="J1443" s="274"/>
      <c r="K1443" s="274"/>
      <c r="L1443" s="274"/>
      <c r="M1443" s="244" t="s">
        <v>477</v>
      </c>
      <c r="N1443" s="244"/>
      <c r="O1443" s="244"/>
      <c r="P1443" s="244"/>
      <c r="Q1443" s="244"/>
      <c r="R1443" s="265" t="s">
        <v>478</v>
      </c>
      <c r="S1443" s="265"/>
      <c r="T1443" s="265"/>
      <c r="U1443" s="265"/>
      <c r="V1443" s="265">
        <v>41639</v>
      </c>
      <c r="W1443" s="265"/>
      <c r="X1443" s="265"/>
      <c r="Y1443" s="265"/>
      <c r="Z1443" s="265"/>
      <c r="AA1443" s="261">
        <v>0.01</v>
      </c>
      <c r="AB1443" s="262"/>
      <c r="AC1443" s="262"/>
      <c r="AD1443" s="262"/>
      <c r="AE1443" s="262"/>
      <c r="AF1443" s="263">
        <f>1404+552+56</f>
        <v>2012</v>
      </c>
      <c r="AG1443" s="263"/>
      <c r="AH1443" s="263"/>
      <c r="AI1443" s="263"/>
      <c r="AJ1443" s="263"/>
      <c r="AK1443" s="263">
        <v>-552</v>
      </c>
      <c r="AL1443" s="263"/>
      <c r="AM1443" s="263"/>
      <c r="AN1443" s="263"/>
      <c r="AO1443" s="263"/>
      <c r="AP1443" s="263"/>
      <c r="AQ1443" s="263"/>
    </row>
    <row r="1444" spans="1:45" hidden="1" x14ac:dyDescent="0.2">
      <c r="A1444" s="3"/>
      <c r="B1444" s="3"/>
      <c r="C1444" s="3"/>
      <c r="D1444" s="3"/>
      <c r="F1444" s="274"/>
      <c r="G1444" s="274"/>
      <c r="H1444" s="274"/>
      <c r="I1444" s="274"/>
      <c r="J1444" s="274"/>
      <c r="K1444" s="274"/>
      <c r="L1444" s="274"/>
      <c r="M1444" s="244"/>
      <c r="N1444" s="244"/>
      <c r="O1444" s="244"/>
      <c r="P1444" s="244"/>
      <c r="Q1444" s="244"/>
      <c r="R1444" s="266"/>
      <c r="S1444" s="266"/>
      <c r="T1444" s="266"/>
      <c r="U1444" s="266"/>
      <c r="V1444" s="266"/>
      <c r="W1444" s="266"/>
      <c r="X1444" s="266"/>
      <c r="Y1444" s="266"/>
      <c r="Z1444" s="266"/>
      <c r="AA1444" s="262"/>
      <c r="AB1444" s="262"/>
      <c r="AC1444" s="262"/>
      <c r="AD1444" s="262"/>
      <c r="AE1444" s="262"/>
      <c r="AF1444" s="264"/>
      <c r="AG1444" s="264"/>
      <c r="AH1444" s="264"/>
      <c r="AI1444" s="264"/>
      <c r="AJ1444" s="264"/>
      <c r="AK1444" s="264"/>
      <c r="AL1444" s="264"/>
      <c r="AM1444" s="264"/>
      <c r="AN1444" s="264"/>
      <c r="AO1444" s="264"/>
      <c r="AP1444" s="264"/>
      <c r="AQ1444" s="264"/>
      <c r="AS1444" s="25"/>
    </row>
    <row r="1445" spans="1:45" ht="12.75" hidden="1" customHeight="1" x14ac:dyDescent="0.2">
      <c r="A1445" s="3"/>
      <c r="B1445" s="3"/>
      <c r="C1445" s="3"/>
      <c r="D1445" s="3"/>
      <c r="F1445" s="244" t="s">
        <v>479</v>
      </c>
      <c r="G1445" s="274"/>
      <c r="H1445" s="274"/>
      <c r="I1445" s="274"/>
      <c r="J1445" s="274"/>
      <c r="K1445" s="274"/>
      <c r="L1445" s="274"/>
      <c r="M1445" s="244" t="s">
        <v>477</v>
      </c>
      <c r="N1445" s="244"/>
      <c r="O1445" s="244"/>
      <c r="P1445" s="244"/>
      <c r="Q1445" s="244"/>
      <c r="R1445" s="244" t="s">
        <v>480</v>
      </c>
      <c r="S1445" s="244"/>
      <c r="T1445" s="244"/>
      <c r="U1445" s="244"/>
      <c r="V1445" s="266">
        <v>41088</v>
      </c>
      <c r="W1445" s="266"/>
      <c r="X1445" s="266"/>
      <c r="Y1445" s="266"/>
      <c r="Z1445" s="266"/>
      <c r="AA1445" s="261">
        <v>0.11</v>
      </c>
      <c r="AB1445" s="262"/>
      <c r="AC1445" s="262"/>
      <c r="AD1445" s="262"/>
      <c r="AE1445" s="262"/>
      <c r="AF1445" s="264">
        <v>126</v>
      </c>
      <c r="AG1445" s="264"/>
      <c r="AH1445" s="264"/>
      <c r="AI1445" s="264"/>
      <c r="AJ1445" s="264"/>
      <c r="AK1445" s="264">
        <v>-36</v>
      </c>
      <c r="AL1445" s="264"/>
      <c r="AM1445" s="264"/>
      <c r="AN1445" s="264"/>
      <c r="AO1445" s="264"/>
      <c r="AP1445" s="264"/>
      <c r="AQ1445" s="264"/>
    </row>
    <row r="1446" spans="1:45" hidden="1" x14ac:dyDescent="0.2">
      <c r="A1446" s="3"/>
      <c r="B1446" s="3"/>
      <c r="C1446" s="3"/>
      <c r="D1446" s="3"/>
      <c r="F1446" s="274"/>
      <c r="G1446" s="274"/>
      <c r="H1446" s="274"/>
      <c r="I1446" s="274"/>
      <c r="J1446" s="274"/>
      <c r="K1446" s="274"/>
      <c r="L1446" s="274"/>
      <c r="M1446" s="244"/>
      <c r="N1446" s="244"/>
      <c r="O1446" s="244"/>
      <c r="P1446" s="244"/>
      <c r="Q1446" s="244"/>
      <c r="R1446" s="244"/>
      <c r="S1446" s="244"/>
      <c r="T1446" s="244"/>
      <c r="U1446" s="244"/>
      <c r="V1446" s="266"/>
      <c r="W1446" s="266"/>
      <c r="X1446" s="266"/>
      <c r="Y1446" s="266"/>
      <c r="Z1446" s="266"/>
      <c r="AA1446" s="262"/>
      <c r="AB1446" s="262"/>
      <c r="AC1446" s="262"/>
      <c r="AD1446" s="262"/>
      <c r="AE1446" s="262"/>
      <c r="AF1446" s="264"/>
      <c r="AG1446" s="264"/>
      <c r="AH1446" s="264"/>
      <c r="AI1446" s="264"/>
      <c r="AJ1446" s="264"/>
      <c r="AK1446" s="264"/>
      <c r="AL1446" s="264"/>
      <c r="AM1446" s="264"/>
      <c r="AN1446" s="264"/>
      <c r="AO1446" s="264"/>
      <c r="AP1446" s="264"/>
      <c r="AQ1446" s="264"/>
    </row>
    <row r="1447" spans="1:45" ht="13.5" hidden="1" thickBot="1" x14ac:dyDescent="0.25">
      <c r="A1447" s="3"/>
      <c r="B1447" s="3"/>
      <c r="C1447" s="3"/>
      <c r="D1447" s="3"/>
      <c r="F1447" s="49"/>
      <c r="G1447" s="49"/>
      <c r="H1447" s="49"/>
      <c r="I1447" s="49"/>
      <c r="J1447" s="49"/>
      <c r="K1447" s="49"/>
      <c r="L1447" s="49"/>
      <c r="M1447" s="49"/>
      <c r="N1447" s="49"/>
      <c r="O1447" s="125"/>
      <c r="P1447" s="125"/>
      <c r="Q1447" s="125"/>
      <c r="R1447" s="125"/>
      <c r="S1447" s="125"/>
      <c r="T1447" s="125"/>
      <c r="U1447" s="125"/>
      <c r="V1447" s="125"/>
      <c r="W1447" s="125"/>
      <c r="X1447" s="125"/>
      <c r="Y1447" s="126"/>
      <c r="Z1447" s="126"/>
      <c r="AA1447" s="126"/>
      <c r="AB1447" s="126"/>
      <c r="AC1447" s="126"/>
      <c r="AD1447" s="126"/>
      <c r="AE1447" s="127"/>
      <c r="AF1447" s="275">
        <f>SUM(AF1443:AJ1446)</f>
        <v>2138</v>
      </c>
      <c r="AG1447" s="275"/>
      <c r="AH1447" s="275"/>
      <c r="AI1447" s="275"/>
      <c r="AJ1447" s="275"/>
      <c r="AK1447" s="275">
        <f>SUM(AK1443:AQ1446)</f>
        <v>-588</v>
      </c>
      <c r="AL1447" s="275"/>
      <c r="AM1447" s="275"/>
      <c r="AN1447" s="275"/>
      <c r="AO1447" s="275"/>
      <c r="AP1447" s="275"/>
      <c r="AQ1447" s="275"/>
      <c r="AR1447" s="25"/>
    </row>
    <row r="1448" spans="1:45" hidden="1" x14ac:dyDescent="0.2">
      <c r="A1448" s="3"/>
      <c r="B1448" s="3"/>
      <c r="C1448" s="3"/>
      <c r="D1448" s="3"/>
      <c r="F1448" s="23"/>
      <c r="G1448" s="23"/>
      <c r="H1448" s="23"/>
      <c r="I1448" s="23"/>
      <c r="J1448" s="23"/>
      <c r="K1448" s="23"/>
      <c r="L1448" s="23"/>
      <c r="M1448" s="23"/>
      <c r="N1448" s="23"/>
      <c r="O1448" s="23"/>
      <c r="P1448" s="23"/>
      <c r="Q1448" s="23"/>
      <c r="R1448" s="23"/>
      <c r="S1448" s="23"/>
      <c r="T1448" s="23"/>
      <c r="U1448" s="23"/>
      <c r="V1448" s="23"/>
      <c r="W1448" s="23"/>
      <c r="X1448" s="23"/>
      <c r="Y1448" s="23"/>
      <c r="Z1448" s="23"/>
      <c r="AA1448" s="23"/>
      <c r="AB1448" s="23"/>
      <c r="AC1448" s="23"/>
      <c r="AD1448" s="23"/>
      <c r="AE1448" s="124"/>
      <c r="AF1448" s="124"/>
      <c r="AG1448" s="124"/>
      <c r="AH1448" s="124"/>
      <c r="AI1448" s="124"/>
      <c r="AJ1448" s="124"/>
      <c r="AK1448" s="124"/>
      <c r="AL1448" s="124"/>
      <c r="AM1448" s="124"/>
      <c r="AN1448" s="124"/>
      <c r="AO1448" s="124"/>
      <c r="AP1448" s="124"/>
      <c r="AQ1448" s="124"/>
      <c r="AR1448" s="25"/>
    </row>
    <row r="1449" spans="1:45" hidden="1" x14ac:dyDescent="0.2">
      <c r="A1449" s="3"/>
      <c r="B1449" s="3"/>
      <c r="C1449" s="3"/>
      <c r="D1449" s="3"/>
      <c r="F1449" s="211" t="s">
        <v>481</v>
      </c>
      <c r="G1449" s="211"/>
      <c r="H1449" s="211"/>
      <c r="I1449" s="211"/>
      <c r="J1449" s="211"/>
      <c r="K1449" s="211"/>
      <c r="L1449" s="211"/>
      <c r="M1449" s="211"/>
      <c r="N1449" s="211"/>
      <c r="O1449" s="211"/>
      <c r="P1449" s="211"/>
      <c r="Q1449" s="211"/>
      <c r="R1449" s="211"/>
      <c r="S1449" s="211"/>
      <c r="T1449" s="211"/>
      <c r="U1449" s="211"/>
      <c r="V1449" s="211"/>
      <c r="W1449" s="211"/>
      <c r="X1449" s="211"/>
      <c r="Y1449" s="211"/>
      <c r="Z1449" s="211"/>
      <c r="AA1449" s="211"/>
      <c r="AB1449" s="211"/>
      <c r="AC1449" s="211"/>
      <c r="AD1449" s="211"/>
      <c r="AE1449" s="211"/>
      <c r="AF1449" s="211"/>
      <c r="AG1449" s="211"/>
      <c r="AH1449" s="211"/>
      <c r="AI1449" s="211"/>
      <c r="AJ1449" s="211"/>
      <c r="AK1449" s="211"/>
      <c r="AL1449" s="211"/>
      <c r="AM1449" s="211"/>
      <c r="AN1449" s="211"/>
      <c r="AO1449" s="211"/>
      <c r="AP1449" s="211"/>
      <c r="AQ1449" s="211"/>
    </row>
    <row r="1450" spans="1:45" hidden="1" x14ac:dyDescent="0.2">
      <c r="A1450" s="3"/>
      <c r="B1450" s="3"/>
      <c r="C1450" s="3"/>
      <c r="D1450" s="3"/>
      <c r="F1450" s="259"/>
      <c r="G1450" s="259"/>
      <c r="H1450" s="259"/>
      <c r="I1450" s="259"/>
      <c r="J1450" s="259"/>
      <c r="K1450" s="259"/>
      <c r="L1450" s="259"/>
      <c r="M1450" s="259"/>
      <c r="N1450" s="259"/>
      <c r="O1450" s="259"/>
      <c r="P1450" s="259"/>
      <c r="Q1450" s="259"/>
      <c r="R1450" s="259"/>
      <c r="S1450" s="259"/>
      <c r="T1450" s="259"/>
      <c r="U1450" s="259"/>
      <c r="V1450" s="259"/>
      <c r="W1450" s="259"/>
      <c r="X1450" s="259"/>
      <c r="Y1450" s="259"/>
      <c r="Z1450" s="259"/>
      <c r="AA1450" s="259"/>
      <c r="AB1450" s="259"/>
      <c r="AC1450" s="259"/>
      <c r="AD1450" s="259"/>
      <c r="AE1450" s="259"/>
      <c r="AF1450" s="259"/>
      <c r="AG1450" s="259"/>
      <c r="AH1450" s="259"/>
      <c r="AI1450" s="259"/>
      <c r="AJ1450" s="259"/>
      <c r="AK1450" s="259"/>
      <c r="AL1450" s="259"/>
      <c r="AM1450" s="259"/>
      <c r="AN1450" s="259"/>
      <c r="AO1450" s="259"/>
      <c r="AP1450" s="259"/>
      <c r="AQ1450" s="259"/>
    </row>
    <row r="1451" spans="1:45" hidden="1" x14ac:dyDescent="0.2">
      <c r="A1451" s="3"/>
      <c r="B1451" s="3"/>
      <c r="C1451" s="3"/>
      <c r="D1451" s="3"/>
      <c r="F1451" s="209" t="e">
        <f>(MID(#REF!,1,2)+1)&amp;"."</f>
        <v>#REF!</v>
      </c>
      <c r="G1451" s="209"/>
      <c r="H1451" s="210" t="s">
        <v>482</v>
      </c>
      <c r="I1451" s="210"/>
      <c r="J1451" s="210"/>
      <c r="K1451" s="210"/>
      <c r="L1451" s="210"/>
      <c r="M1451" s="210"/>
      <c r="N1451" s="210"/>
      <c r="O1451" s="210"/>
      <c r="P1451" s="210"/>
      <c r="Q1451" s="210"/>
      <c r="R1451" s="210"/>
      <c r="S1451" s="210"/>
      <c r="T1451" s="210"/>
      <c r="U1451" s="210"/>
      <c r="V1451" s="210"/>
      <c r="W1451" s="210"/>
      <c r="X1451" s="210"/>
      <c r="Y1451" s="210"/>
      <c r="Z1451" s="210"/>
      <c r="AA1451" s="210"/>
      <c r="AB1451" s="210"/>
      <c r="AC1451" s="210"/>
      <c r="AD1451" s="210"/>
      <c r="AE1451" s="210"/>
      <c r="AF1451" s="210"/>
      <c r="AG1451" s="210"/>
      <c r="AH1451" s="210"/>
      <c r="AI1451" s="210"/>
      <c r="AJ1451" s="210"/>
      <c r="AK1451" s="210"/>
      <c r="AL1451" s="210"/>
      <c r="AM1451" s="210"/>
      <c r="AN1451" s="210"/>
      <c r="AO1451" s="210"/>
      <c r="AP1451" s="210"/>
      <c r="AQ1451" s="210"/>
    </row>
    <row r="1452" spans="1:45" hidden="1" x14ac:dyDescent="0.2"/>
    <row r="1453" spans="1:45" ht="12.75" hidden="1" customHeight="1" x14ac:dyDescent="0.2">
      <c r="A1453" s="3"/>
      <c r="B1453" s="3"/>
      <c r="C1453" s="3"/>
      <c r="D1453" s="3"/>
      <c r="F1453" s="211" t="s">
        <v>483</v>
      </c>
      <c r="G1453" s="211"/>
      <c r="H1453" s="211"/>
      <c r="I1453" s="211"/>
      <c r="J1453" s="211"/>
      <c r="K1453" s="211"/>
      <c r="L1453" s="211"/>
      <c r="M1453" s="211"/>
      <c r="N1453" s="211"/>
      <c r="O1453" s="211"/>
      <c r="P1453" s="211"/>
      <c r="Q1453" s="211"/>
      <c r="R1453" s="211"/>
      <c r="S1453" s="211"/>
      <c r="T1453" s="211"/>
      <c r="U1453" s="211"/>
      <c r="V1453" s="211"/>
      <c r="W1453" s="211"/>
      <c r="X1453" s="211"/>
      <c r="Y1453" s="211"/>
      <c r="Z1453" s="211"/>
      <c r="AA1453" s="211"/>
      <c r="AB1453" s="211"/>
      <c r="AC1453" s="211"/>
      <c r="AD1453" s="211"/>
      <c r="AE1453" s="211"/>
      <c r="AF1453" s="211"/>
      <c r="AG1453" s="211"/>
      <c r="AH1453" s="211"/>
      <c r="AI1453" s="211"/>
      <c r="AJ1453" s="211"/>
      <c r="AK1453" s="211"/>
      <c r="AL1453" s="211"/>
      <c r="AM1453" s="211"/>
      <c r="AN1453" s="211"/>
      <c r="AO1453" s="211"/>
      <c r="AP1453" s="211"/>
      <c r="AQ1453" s="211"/>
    </row>
    <row r="1454" spans="1:45" hidden="1" x14ac:dyDescent="0.2">
      <c r="A1454" s="3"/>
      <c r="B1454" s="3"/>
      <c r="C1454" s="3"/>
      <c r="D1454" s="3"/>
      <c r="F1454" s="211"/>
      <c r="G1454" s="211"/>
      <c r="H1454" s="211"/>
      <c r="I1454" s="211"/>
      <c r="J1454" s="211"/>
      <c r="K1454" s="211"/>
      <c r="L1454" s="211"/>
      <c r="M1454" s="211"/>
      <c r="N1454" s="211"/>
      <c r="O1454" s="211"/>
      <c r="P1454" s="211"/>
      <c r="Q1454" s="211"/>
      <c r="R1454" s="211"/>
      <c r="S1454" s="211"/>
      <c r="T1454" s="211"/>
      <c r="U1454" s="211"/>
      <c r="V1454" s="211"/>
      <c r="W1454" s="211"/>
      <c r="X1454" s="211"/>
      <c r="Y1454" s="211"/>
      <c r="Z1454" s="211"/>
      <c r="AA1454" s="211"/>
      <c r="AB1454" s="211"/>
      <c r="AC1454" s="211"/>
      <c r="AD1454" s="211"/>
      <c r="AE1454" s="211"/>
      <c r="AF1454" s="211"/>
      <c r="AG1454" s="211"/>
      <c r="AH1454" s="211"/>
      <c r="AI1454" s="211"/>
      <c r="AJ1454" s="211"/>
      <c r="AK1454" s="211"/>
      <c r="AL1454" s="211"/>
      <c r="AM1454" s="211"/>
      <c r="AN1454" s="211"/>
      <c r="AO1454" s="211"/>
      <c r="AP1454" s="211"/>
      <c r="AQ1454" s="211"/>
    </row>
    <row r="1455" spans="1:45" ht="12.75" hidden="1" customHeight="1" x14ac:dyDescent="0.2">
      <c r="A1455" s="3"/>
      <c r="B1455" s="3"/>
      <c r="C1455" s="3"/>
      <c r="D1455" s="3"/>
    </row>
    <row r="1456" spans="1:45" ht="12.75" hidden="1" customHeight="1" x14ac:dyDescent="0.2">
      <c r="A1456" s="3"/>
      <c r="B1456" s="3"/>
      <c r="C1456" s="3"/>
      <c r="D1456" s="3"/>
      <c r="AA1456" s="215" t="str">
        <f>AA212</f>
        <v>31 грудня 
2017  року</v>
      </c>
      <c r="AB1456" s="215"/>
      <c r="AC1456" s="215"/>
      <c r="AD1456" s="215"/>
      <c r="AE1456" s="215"/>
      <c r="AG1456" s="215" t="str">
        <f>AG212</f>
        <v>31 грудня 
2016 року</v>
      </c>
      <c r="AH1456" s="215"/>
      <c r="AI1456" s="215"/>
      <c r="AJ1456" s="215"/>
      <c r="AK1456" s="215"/>
      <c r="AM1456" s="215" t="str">
        <f>AM212</f>
        <v>31 грудня
2015 року</v>
      </c>
      <c r="AN1456" s="215"/>
      <c r="AO1456" s="215"/>
      <c r="AP1456" s="215"/>
      <c r="AQ1456" s="215"/>
    </row>
    <row r="1457" spans="1:52" ht="12.75" hidden="1" customHeight="1" x14ac:dyDescent="0.2">
      <c r="A1457" s="3"/>
      <c r="B1457" s="3"/>
      <c r="C1457" s="3"/>
      <c r="D1457" s="3"/>
      <c r="AA1457" s="215"/>
      <c r="AB1457" s="215"/>
      <c r="AC1457" s="215"/>
      <c r="AD1457" s="215"/>
      <c r="AE1457" s="215"/>
      <c r="AG1457" s="215"/>
      <c r="AH1457" s="215"/>
      <c r="AI1457" s="215"/>
      <c r="AJ1457" s="215"/>
      <c r="AK1457" s="215"/>
      <c r="AM1457" s="194"/>
      <c r="AN1457" s="194"/>
      <c r="AO1457" s="194"/>
      <c r="AP1457" s="194"/>
      <c r="AQ1457" s="194"/>
    </row>
    <row r="1458" spans="1:52" hidden="1" x14ac:dyDescent="0.2">
      <c r="A1458" s="3"/>
      <c r="B1458" s="3"/>
      <c r="C1458" s="3"/>
      <c r="D1458" s="3"/>
      <c r="F1458" s="232" t="s">
        <v>81</v>
      </c>
      <c r="G1458" s="232"/>
      <c r="H1458" s="232"/>
      <c r="I1458" s="232"/>
      <c r="J1458" s="232"/>
      <c r="K1458" s="232"/>
      <c r="L1458" s="232"/>
      <c r="M1458" s="232"/>
      <c r="N1458" s="232"/>
      <c r="O1458" s="232"/>
      <c r="P1458" s="232"/>
      <c r="Q1458" s="232"/>
      <c r="R1458" s="232"/>
      <c r="S1458" s="232"/>
      <c r="T1458" s="232"/>
      <c r="U1458" s="232"/>
      <c r="V1458" s="232"/>
      <c r="W1458" s="232"/>
      <c r="X1458" s="232"/>
      <c r="Y1458" s="232"/>
      <c r="AA1458" s="252" t="e">
        <f>-(SUMIFS(#REF!,#REF!,'FS USD (ua)'!AU1458)+SUMIFS(#REF!,#REF!,'FS USD (ua)'!AV1458)+SUMIFS(#REF!,#REF!,'FS USD (ua)'!AW1458)+SUMIFS(#REF!,#REF!,'FS USD (ua)'!AX1458)+SUMIFS(#REF!,#REF!,'FS USD (ua)'!AY1458)+SUMIFS(#REF!,#REF!,'FS USD (ua)'!AZ1458)+SUMIFS(#REF!,#REF!,'FS USD (ua)'!BA1458)+SUMIFS(#REF!,#REF!,'FS USD (ua)'!BB1458)+SUMIFS(#REF!,#REF!,'FS USD (ua)'!BC1458)+SUMIFS(#REF!,#REF!,'FS USD (ua)'!BD1458)+SUMIFS(#REF!,#REF!,'FS USD (ua)'!BE1458)+SUMIFS(#REF!,#REF!,'FS USD (ua)'!BF1458)+SUMIFS(#REF!,#REF!,'FS USD (ua)'!BG1458))/1000</f>
        <v>#REF!</v>
      </c>
      <c r="AB1458" s="252"/>
      <c r="AC1458" s="252"/>
      <c r="AD1458" s="252"/>
      <c r="AE1458" s="252"/>
      <c r="AG1458" s="252" t="e">
        <f>-(SUMIFS(#REF!,#REF!,'FS USD (ua)'!AU1458)+SUMIFS(#REF!,#REF!,'FS USD (ua)'!AV1458)+SUMIFS(#REF!,#REF!,'FS USD (ua)'!AW1458)+SUMIFS(#REF!,#REF!,'FS USD (ua)'!AX1458)+SUMIFS(#REF!,#REF!,'FS USD (ua)'!AY1458)+SUMIFS(#REF!,#REF!,'FS USD (ua)'!AZ1458)+SUMIFS(#REF!,#REF!,'FS USD (ua)'!BA1458)+SUMIFS(#REF!,#REF!,'FS USD (ua)'!BB1458)+SUMIFS(#REF!,#REF!,'FS USD (ua)'!BC1458)+SUMIFS(#REF!,#REF!,'FS USD (ua)'!BD1458)+SUMIFS(#REF!,#REF!,'FS USD (ua)'!BE1458)+SUMIFS(#REF!,#REF!,'FS USD (ua)'!BF1458)+SUMIFS(#REF!,#REF!,'FS USD (ua)'!BG1458))/1000</f>
        <v>#REF!</v>
      </c>
      <c r="AH1458" s="252"/>
      <c r="AI1458" s="252"/>
      <c r="AJ1458" s="252"/>
      <c r="AK1458" s="252"/>
      <c r="AL1458" s="25"/>
      <c r="AM1458" s="250" t="e">
        <f>-(SUMIFS(#REF!,#REF!,'FS USD (ua)'!AU1458)+SUMIFS(#REF!,#REF!,'FS USD (ua)'!AV1458)+SUMIFS(#REF!,#REF!,'FS USD (ua)'!AW1458)+SUMIFS(#REF!,#REF!,'FS USD (ua)'!AX1458)+SUMIFS(#REF!,#REF!,'FS USD (ua)'!AY1458)+SUMIFS(#REF!,#REF!,'FS USD (ua)'!AZ1458)+SUMIFS(#REF!,#REF!,'FS USD (ua)'!BA1458)+SUMIFS(#REF!,#REF!,'FS USD (ua)'!BB1458)+SUMIFS(#REF!,#REF!,'FS USD (ua)'!BC1458)+SUMIFS(#REF!,#REF!,'FS USD (ua)'!BD1458)+SUMIFS(#REF!,#REF!,'FS USD (ua)'!BE1458)+SUMIFS(#REF!,#REF!,'FS USD (ua)'!BF1458)+SUMIFS(#REF!,#REF!,'FS USD (ua)'!BG1458))/1000</f>
        <v>#REF!</v>
      </c>
      <c r="AN1458" s="250"/>
      <c r="AO1458" s="250"/>
      <c r="AP1458" s="250"/>
      <c r="AQ1458" s="250"/>
      <c r="AX1458" s="3" t="s">
        <v>82</v>
      </c>
      <c r="AY1458" s="3" t="s">
        <v>484</v>
      </c>
      <c r="AZ1458" s="3" t="s">
        <v>83</v>
      </c>
    </row>
    <row r="1459" spans="1:52" ht="13.5" hidden="1" thickBot="1" x14ac:dyDescent="0.25">
      <c r="A1459" s="3"/>
      <c r="B1459" s="3"/>
      <c r="C1459" s="3"/>
      <c r="D1459" s="3"/>
      <c r="AA1459" s="213">
        <f>SUBTOTAL(9,AA1458:AE1458)</f>
        <v>0</v>
      </c>
      <c r="AB1459" s="213"/>
      <c r="AC1459" s="213"/>
      <c r="AD1459" s="213"/>
      <c r="AE1459" s="213"/>
      <c r="AG1459" s="213">
        <f>SUBTOTAL(9,AG1458:AK1458)</f>
        <v>0</v>
      </c>
      <c r="AH1459" s="213"/>
      <c r="AI1459" s="213"/>
      <c r="AJ1459" s="213"/>
      <c r="AK1459" s="213"/>
      <c r="AL1459" s="25"/>
      <c r="AM1459" s="213">
        <f>SUBTOTAL(9,AM1458:AQ1458)</f>
        <v>0</v>
      </c>
      <c r="AN1459" s="213"/>
      <c r="AO1459" s="213"/>
      <c r="AP1459" s="213"/>
      <c r="AQ1459" s="213"/>
    </row>
    <row r="1460" spans="1:52" hidden="1" x14ac:dyDescent="0.2">
      <c r="A1460" s="3"/>
      <c r="B1460" s="3"/>
      <c r="C1460" s="3"/>
      <c r="D1460" s="3"/>
      <c r="AE1460" s="128"/>
      <c r="AF1460" s="128"/>
      <c r="AG1460" s="128"/>
      <c r="AH1460" s="128"/>
      <c r="AI1460" s="128"/>
      <c r="AJ1460" s="128"/>
    </row>
    <row r="1461" spans="1:52" ht="12.75" hidden="1" customHeight="1" x14ac:dyDescent="0.2">
      <c r="A1461" s="3"/>
      <c r="B1461" s="3"/>
      <c r="C1461" s="3"/>
      <c r="D1461" s="3"/>
      <c r="F1461" s="211" t="s">
        <v>485</v>
      </c>
      <c r="G1461" s="211"/>
      <c r="H1461" s="211"/>
      <c r="I1461" s="211"/>
      <c r="J1461" s="211"/>
      <c r="K1461" s="211"/>
      <c r="L1461" s="211"/>
      <c r="M1461" s="211"/>
      <c r="N1461" s="211"/>
      <c r="O1461" s="211"/>
      <c r="P1461" s="211"/>
      <c r="Q1461" s="211"/>
      <c r="R1461" s="211"/>
      <c r="S1461" s="211"/>
      <c r="T1461" s="211"/>
      <c r="U1461" s="211"/>
      <c r="V1461" s="211"/>
      <c r="W1461" s="211"/>
      <c r="X1461" s="211"/>
      <c r="Y1461" s="211"/>
      <c r="Z1461" s="211"/>
      <c r="AA1461" s="211"/>
      <c r="AB1461" s="211"/>
      <c r="AC1461" s="211"/>
      <c r="AD1461" s="211"/>
      <c r="AE1461" s="211"/>
      <c r="AF1461" s="211"/>
      <c r="AG1461" s="211"/>
      <c r="AH1461" s="211"/>
      <c r="AI1461" s="211"/>
      <c r="AJ1461" s="211"/>
      <c r="AK1461" s="211"/>
      <c r="AL1461" s="211"/>
      <c r="AM1461" s="211"/>
      <c r="AN1461" s="211"/>
      <c r="AO1461" s="211"/>
      <c r="AP1461" s="211"/>
      <c r="AQ1461" s="211"/>
    </row>
    <row r="1462" spans="1:52" hidden="1" x14ac:dyDescent="0.2">
      <c r="A1462" s="3"/>
      <c r="B1462" s="3"/>
      <c r="C1462" s="3"/>
      <c r="D1462" s="3"/>
      <c r="F1462" s="211"/>
      <c r="G1462" s="211"/>
      <c r="H1462" s="211"/>
      <c r="I1462" s="211"/>
      <c r="J1462" s="211"/>
      <c r="K1462" s="211"/>
      <c r="L1462" s="211"/>
      <c r="M1462" s="211"/>
      <c r="N1462" s="211"/>
      <c r="O1462" s="211"/>
      <c r="P1462" s="211"/>
      <c r="Q1462" s="211"/>
      <c r="R1462" s="211"/>
      <c r="S1462" s="211"/>
      <c r="T1462" s="211"/>
      <c r="U1462" s="211"/>
      <c r="V1462" s="211"/>
      <c r="W1462" s="211"/>
      <c r="X1462" s="211"/>
      <c r="Y1462" s="211"/>
      <c r="Z1462" s="211"/>
      <c r="AA1462" s="211"/>
      <c r="AB1462" s="211"/>
      <c r="AC1462" s="211"/>
      <c r="AD1462" s="211"/>
      <c r="AE1462" s="211"/>
      <c r="AF1462" s="211"/>
      <c r="AG1462" s="211"/>
      <c r="AH1462" s="211"/>
      <c r="AI1462" s="211"/>
      <c r="AJ1462" s="211"/>
      <c r="AK1462" s="211"/>
      <c r="AL1462" s="211"/>
      <c r="AM1462" s="211"/>
      <c r="AN1462" s="211"/>
      <c r="AO1462" s="211"/>
      <c r="AP1462" s="211"/>
      <c r="AQ1462" s="211"/>
    </row>
    <row r="1463" spans="1:52" hidden="1" x14ac:dyDescent="0.2">
      <c r="A1463" s="3"/>
      <c r="B1463" s="3"/>
      <c r="C1463" s="3"/>
      <c r="D1463" s="3"/>
      <c r="AE1463" s="128"/>
      <c r="AF1463" s="128"/>
      <c r="AG1463" s="128"/>
      <c r="AH1463" s="128"/>
      <c r="AI1463" s="128"/>
      <c r="AJ1463" s="128"/>
    </row>
    <row r="1464" spans="1:52" ht="12.75" hidden="1" customHeight="1" x14ac:dyDescent="0.2">
      <c r="A1464" s="3"/>
      <c r="B1464" s="3"/>
      <c r="C1464" s="3"/>
      <c r="D1464" s="3"/>
      <c r="F1464" s="215" t="s">
        <v>470</v>
      </c>
      <c r="G1464" s="215"/>
      <c r="H1464" s="215"/>
      <c r="I1464" s="215"/>
      <c r="J1464" s="215"/>
      <c r="K1464" s="215"/>
      <c r="L1464" s="215"/>
      <c r="M1464" s="215"/>
      <c r="N1464" s="215" t="s">
        <v>471</v>
      </c>
      <c r="O1464" s="215"/>
      <c r="P1464" s="215"/>
      <c r="Q1464" s="215"/>
      <c r="R1464" s="215"/>
      <c r="S1464" s="215"/>
      <c r="T1464" s="215" t="s">
        <v>176</v>
      </c>
      <c r="U1464" s="215"/>
      <c r="V1464" s="215"/>
      <c r="W1464" s="215"/>
      <c r="X1464" s="215"/>
      <c r="Y1464" s="215" t="s">
        <v>486</v>
      </c>
      <c r="Z1464" s="215"/>
      <c r="AA1464" s="215"/>
      <c r="AB1464" s="215"/>
      <c r="AC1464" s="215"/>
      <c r="AD1464" s="215"/>
      <c r="AE1464" s="215" t="s">
        <v>473</v>
      </c>
      <c r="AF1464" s="215"/>
      <c r="AG1464" s="215"/>
      <c r="AH1464" s="215"/>
      <c r="AI1464" s="215"/>
      <c r="AJ1464" s="215"/>
      <c r="AK1464" s="215" t="s">
        <v>487</v>
      </c>
      <c r="AL1464" s="215"/>
      <c r="AM1464" s="215"/>
      <c r="AN1464" s="215"/>
      <c r="AO1464" s="215"/>
      <c r="AP1464" s="215"/>
      <c r="AQ1464" s="215"/>
    </row>
    <row r="1465" spans="1:52" ht="12.75" hidden="1" customHeight="1" x14ac:dyDescent="0.2">
      <c r="A1465" s="3"/>
      <c r="B1465" s="3"/>
      <c r="C1465" s="3"/>
      <c r="D1465" s="3"/>
      <c r="F1465" s="194"/>
      <c r="G1465" s="194"/>
      <c r="H1465" s="194"/>
      <c r="I1465" s="194"/>
      <c r="J1465" s="194"/>
      <c r="K1465" s="194"/>
      <c r="L1465" s="194"/>
      <c r="M1465" s="194"/>
      <c r="N1465" s="194"/>
      <c r="O1465" s="194"/>
      <c r="P1465" s="194"/>
      <c r="Q1465" s="194"/>
      <c r="R1465" s="194"/>
      <c r="S1465" s="194"/>
      <c r="T1465" s="194"/>
      <c r="U1465" s="194"/>
      <c r="V1465" s="194"/>
      <c r="W1465" s="194"/>
      <c r="X1465" s="194"/>
      <c r="Y1465" s="194"/>
      <c r="Z1465" s="194"/>
      <c r="AA1465" s="194"/>
      <c r="AB1465" s="194"/>
      <c r="AC1465" s="194"/>
      <c r="AD1465" s="194"/>
      <c r="AE1465" s="194"/>
      <c r="AF1465" s="194"/>
      <c r="AG1465" s="194"/>
      <c r="AH1465" s="194"/>
      <c r="AI1465" s="194"/>
      <c r="AJ1465" s="194"/>
      <c r="AK1465" s="194"/>
      <c r="AL1465" s="194"/>
      <c r="AM1465" s="194"/>
      <c r="AN1465" s="194"/>
      <c r="AO1465" s="194"/>
      <c r="AP1465" s="194"/>
      <c r="AQ1465" s="194"/>
    </row>
    <row r="1466" spans="1:52" hidden="1" x14ac:dyDescent="0.2">
      <c r="A1466" s="3"/>
      <c r="B1466" s="3"/>
      <c r="C1466" s="3"/>
      <c r="D1466" s="3"/>
      <c r="F1466" s="243" t="s">
        <v>488</v>
      </c>
      <c r="G1466" s="243"/>
      <c r="H1466" s="243"/>
      <c r="I1466" s="243"/>
      <c r="J1466" s="243"/>
      <c r="K1466" s="243"/>
      <c r="L1466" s="243"/>
      <c r="M1466" s="243"/>
      <c r="N1466" s="243" t="s">
        <v>477</v>
      </c>
      <c r="O1466" s="243"/>
      <c r="P1466" s="243"/>
      <c r="Q1466" s="243"/>
      <c r="R1466" s="243"/>
      <c r="S1466" s="243"/>
      <c r="T1466" s="244" t="s">
        <v>489</v>
      </c>
      <c r="U1466" s="244"/>
      <c r="V1466" s="244"/>
      <c r="W1466" s="244"/>
      <c r="X1466" s="244"/>
      <c r="Y1466" s="241">
        <v>41115</v>
      </c>
      <c r="Z1466" s="241"/>
      <c r="AA1466" s="241"/>
      <c r="AB1466" s="241"/>
      <c r="AC1466" s="241"/>
      <c r="AD1466" s="241"/>
      <c r="AE1466" s="253">
        <v>0.185</v>
      </c>
      <c r="AF1466" s="253"/>
      <c r="AG1466" s="253"/>
      <c r="AH1466" s="253"/>
      <c r="AI1466" s="253"/>
      <c r="AJ1466" s="253"/>
      <c r="AK1466" s="268">
        <v>282</v>
      </c>
      <c r="AL1466" s="268"/>
      <c r="AM1466" s="268"/>
      <c r="AN1466" s="268"/>
      <c r="AO1466" s="268"/>
      <c r="AP1466" s="268"/>
      <c r="AQ1466" s="268"/>
    </row>
    <row r="1467" spans="1:52" hidden="1" x14ac:dyDescent="0.2">
      <c r="A1467" s="3"/>
      <c r="B1467" s="3"/>
      <c r="C1467" s="3"/>
      <c r="D1467" s="3"/>
      <c r="F1467" s="244"/>
      <c r="G1467" s="244"/>
      <c r="H1467" s="244"/>
      <c r="I1467" s="244"/>
      <c r="J1467" s="244"/>
      <c r="K1467" s="244"/>
      <c r="L1467" s="244"/>
      <c r="M1467" s="244"/>
      <c r="N1467" s="244"/>
      <c r="O1467" s="244"/>
      <c r="P1467" s="244"/>
      <c r="Q1467" s="244"/>
      <c r="R1467" s="244"/>
      <c r="S1467" s="244"/>
      <c r="T1467" s="244"/>
      <c r="U1467" s="244"/>
      <c r="V1467" s="244"/>
      <c r="W1467" s="244"/>
      <c r="X1467" s="244"/>
      <c r="Y1467" s="242"/>
      <c r="Z1467" s="242"/>
      <c r="AA1467" s="242"/>
      <c r="AB1467" s="242"/>
      <c r="AC1467" s="242"/>
      <c r="AD1467" s="242"/>
      <c r="AE1467" s="254"/>
      <c r="AF1467" s="254"/>
      <c r="AG1467" s="254"/>
      <c r="AH1467" s="254"/>
      <c r="AI1467" s="254"/>
      <c r="AJ1467" s="254"/>
      <c r="AK1467" s="269"/>
      <c r="AL1467" s="269"/>
      <c r="AM1467" s="269"/>
      <c r="AN1467" s="269"/>
      <c r="AO1467" s="269"/>
      <c r="AP1467" s="269"/>
      <c r="AQ1467" s="269"/>
    </row>
    <row r="1468" spans="1:52" ht="13.5" hidden="1" thickBot="1" x14ac:dyDescent="0.25">
      <c r="A1468" s="3"/>
      <c r="B1468" s="3"/>
      <c r="C1468" s="3"/>
      <c r="D1468" s="3"/>
      <c r="F1468" s="36"/>
      <c r="G1468" s="36"/>
      <c r="H1468" s="36"/>
      <c r="I1468" s="36"/>
      <c r="J1468" s="36"/>
      <c r="K1468" s="36"/>
      <c r="L1468" s="36"/>
      <c r="M1468" s="36"/>
      <c r="N1468" s="36"/>
      <c r="O1468" s="36"/>
      <c r="P1468" s="36"/>
      <c r="Q1468" s="36"/>
      <c r="R1468" s="36"/>
      <c r="S1468" s="36"/>
      <c r="T1468" s="36"/>
      <c r="U1468" s="36"/>
      <c r="V1468" s="36"/>
      <c r="W1468" s="36"/>
      <c r="X1468" s="36"/>
      <c r="Y1468" s="36"/>
      <c r="Z1468" s="36"/>
      <c r="AA1468" s="36"/>
      <c r="AB1468" s="36"/>
      <c r="AC1468" s="36"/>
      <c r="AD1468" s="36"/>
      <c r="AE1468" s="124"/>
      <c r="AF1468" s="124"/>
      <c r="AG1468" s="124"/>
      <c r="AH1468" s="124"/>
      <c r="AI1468" s="124"/>
      <c r="AJ1468" s="124"/>
      <c r="AK1468" s="271">
        <f>SUBTOTAL(9,AK1466:AQ1467)</f>
        <v>0</v>
      </c>
      <c r="AL1468" s="271"/>
      <c r="AM1468" s="271"/>
      <c r="AN1468" s="271"/>
      <c r="AO1468" s="271"/>
      <c r="AP1468" s="271"/>
      <c r="AQ1468" s="271"/>
    </row>
    <row r="1469" spans="1:52" hidden="1" x14ac:dyDescent="0.2">
      <c r="A1469" s="3"/>
      <c r="B1469" s="3"/>
      <c r="C1469" s="3"/>
      <c r="D1469" s="3"/>
      <c r="AE1469" s="129"/>
      <c r="AF1469" s="129"/>
      <c r="AG1469" s="129"/>
      <c r="AH1469" s="129"/>
      <c r="AI1469" s="129"/>
      <c r="AJ1469" s="129"/>
    </row>
    <row r="1470" spans="1:52" ht="12.75" hidden="1" customHeight="1" x14ac:dyDescent="0.2">
      <c r="A1470" s="3"/>
      <c r="B1470" s="3"/>
      <c r="C1470" s="3"/>
      <c r="D1470" s="3"/>
      <c r="F1470" s="211" t="s">
        <v>490</v>
      </c>
      <c r="G1470" s="211"/>
      <c r="H1470" s="211"/>
      <c r="I1470" s="211"/>
      <c r="J1470" s="211"/>
      <c r="K1470" s="211"/>
      <c r="L1470" s="211"/>
      <c r="M1470" s="211"/>
      <c r="N1470" s="211"/>
      <c r="O1470" s="211"/>
      <c r="P1470" s="211"/>
      <c r="Q1470" s="211"/>
      <c r="R1470" s="211"/>
      <c r="S1470" s="211"/>
      <c r="T1470" s="211"/>
      <c r="U1470" s="211"/>
      <c r="V1470" s="211"/>
      <c r="W1470" s="211"/>
      <c r="X1470" s="211"/>
      <c r="Y1470" s="211"/>
      <c r="Z1470" s="211"/>
      <c r="AA1470" s="211"/>
      <c r="AB1470" s="211"/>
      <c r="AC1470" s="211"/>
      <c r="AD1470" s="211"/>
      <c r="AE1470" s="211"/>
      <c r="AF1470" s="211"/>
      <c r="AG1470" s="211"/>
      <c r="AH1470" s="211"/>
      <c r="AI1470" s="211"/>
      <c r="AJ1470" s="211"/>
      <c r="AK1470" s="211"/>
      <c r="AL1470" s="211"/>
      <c r="AM1470" s="211"/>
      <c r="AN1470" s="211"/>
      <c r="AO1470" s="211"/>
      <c r="AP1470" s="211"/>
      <c r="AQ1470" s="211"/>
    </row>
    <row r="1471" spans="1:52" hidden="1" x14ac:dyDescent="0.2">
      <c r="A1471" s="3"/>
      <c r="B1471" s="3"/>
      <c r="C1471" s="3"/>
      <c r="D1471" s="3"/>
      <c r="F1471" s="211"/>
      <c r="G1471" s="211"/>
      <c r="H1471" s="211"/>
      <c r="I1471" s="211"/>
      <c r="J1471" s="211"/>
      <c r="K1471" s="211"/>
      <c r="L1471" s="211"/>
      <c r="M1471" s="211"/>
      <c r="N1471" s="211"/>
      <c r="O1471" s="211"/>
      <c r="P1471" s="211"/>
      <c r="Q1471" s="211"/>
      <c r="R1471" s="211"/>
      <c r="S1471" s="211"/>
      <c r="T1471" s="211"/>
      <c r="U1471" s="211"/>
      <c r="V1471" s="211"/>
      <c r="W1471" s="211"/>
      <c r="X1471" s="211"/>
      <c r="Y1471" s="211"/>
      <c r="Z1471" s="211"/>
      <c r="AA1471" s="211"/>
      <c r="AB1471" s="211"/>
      <c r="AC1471" s="211"/>
      <c r="AD1471" s="211"/>
      <c r="AE1471" s="211"/>
      <c r="AF1471" s="211"/>
      <c r="AG1471" s="211"/>
      <c r="AH1471" s="211"/>
      <c r="AI1471" s="211"/>
      <c r="AJ1471" s="211"/>
      <c r="AK1471" s="211"/>
      <c r="AL1471" s="211"/>
      <c r="AM1471" s="211"/>
      <c r="AN1471" s="211"/>
      <c r="AO1471" s="211"/>
      <c r="AP1471" s="211"/>
      <c r="AQ1471" s="211"/>
    </row>
    <row r="1472" spans="1:52" hidden="1" x14ac:dyDescent="0.2">
      <c r="A1472" s="3"/>
      <c r="B1472" s="3"/>
      <c r="C1472" s="3"/>
      <c r="D1472" s="3"/>
      <c r="AE1472" s="128"/>
      <c r="AF1472" s="128"/>
      <c r="AG1472" s="128"/>
      <c r="AH1472" s="128"/>
      <c r="AI1472" s="128"/>
      <c r="AJ1472" s="128"/>
    </row>
    <row r="1473" spans="1:43" ht="12.75" hidden="1" customHeight="1" x14ac:dyDescent="0.2">
      <c r="A1473" s="3"/>
      <c r="B1473" s="3"/>
      <c r="C1473" s="3"/>
      <c r="D1473" s="3"/>
      <c r="F1473" s="215" t="s">
        <v>470</v>
      </c>
      <c r="G1473" s="215"/>
      <c r="H1473" s="215"/>
      <c r="I1473" s="215"/>
      <c r="J1473" s="215"/>
      <c r="K1473" s="215"/>
      <c r="L1473" s="215"/>
      <c r="M1473" s="215"/>
      <c r="N1473" s="215" t="s">
        <v>471</v>
      </c>
      <c r="O1473" s="215"/>
      <c r="P1473" s="215"/>
      <c r="Q1473" s="215"/>
      <c r="R1473" s="215"/>
      <c r="S1473" s="215"/>
      <c r="T1473" s="215" t="s">
        <v>176</v>
      </c>
      <c r="U1473" s="215"/>
      <c r="V1473" s="215"/>
      <c r="W1473" s="215"/>
      <c r="X1473" s="215"/>
      <c r="Y1473" s="215" t="s">
        <v>486</v>
      </c>
      <c r="Z1473" s="215"/>
      <c r="AA1473" s="215"/>
      <c r="AB1473" s="215"/>
      <c r="AC1473" s="215"/>
      <c r="AD1473" s="215"/>
      <c r="AE1473" s="215" t="s">
        <v>473</v>
      </c>
      <c r="AF1473" s="215"/>
      <c r="AG1473" s="215"/>
      <c r="AH1473" s="215"/>
      <c r="AI1473" s="215"/>
      <c r="AJ1473" s="215"/>
      <c r="AK1473" s="215" t="s">
        <v>487</v>
      </c>
      <c r="AL1473" s="215"/>
      <c r="AM1473" s="215"/>
      <c r="AN1473" s="215"/>
      <c r="AO1473" s="215"/>
      <c r="AP1473" s="215"/>
      <c r="AQ1473" s="215"/>
    </row>
    <row r="1474" spans="1:43" hidden="1" x14ac:dyDescent="0.2">
      <c r="A1474" s="3"/>
      <c r="B1474" s="3"/>
      <c r="C1474" s="3"/>
      <c r="D1474" s="3"/>
      <c r="F1474" s="194"/>
      <c r="G1474" s="194"/>
      <c r="H1474" s="194"/>
      <c r="I1474" s="194"/>
      <c r="J1474" s="194"/>
      <c r="K1474" s="194"/>
      <c r="L1474" s="194"/>
      <c r="M1474" s="194"/>
      <c r="N1474" s="194"/>
      <c r="O1474" s="194"/>
      <c r="P1474" s="194"/>
      <c r="Q1474" s="194"/>
      <c r="R1474" s="194"/>
      <c r="S1474" s="194"/>
      <c r="T1474" s="194"/>
      <c r="U1474" s="194"/>
      <c r="V1474" s="194"/>
      <c r="W1474" s="194"/>
      <c r="X1474" s="194"/>
      <c r="Y1474" s="194"/>
      <c r="Z1474" s="194"/>
      <c r="AA1474" s="194"/>
      <c r="AB1474" s="194"/>
      <c r="AC1474" s="194"/>
      <c r="AD1474" s="194"/>
      <c r="AE1474" s="194"/>
      <c r="AF1474" s="194"/>
      <c r="AG1474" s="194"/>
      <c r="AH1474" s="194"/>
      <c r="AI1474" s="194"/>
      <c r="AJ1474" s="194"/>
      <c r="AK1474" s="194"/>
      <c r="AL1474" s="194"/>
      <c r="AM1474" s="194"/>
      <c r="AN1474" s="194"/>
      <c r="AO1474" s="194"/>
      <c r="AP1474" s="194"/>
      <c r="AQ1474" s="194"/>
    </row>
    <row r="1475" spans="1:43" ht="12.75" hidden="1" customHeight="1" x14ac:dyDescent="0.2">
      <c r="A1475" s="3"/>
      <c r="B1475" s="3"/>
      <c r="C1475" s="3"/>
      <c r="D1475" s="3"/>
      <c r="F1475" s="243" t="s">
        <v>488</v>
      </c>
      <c r="G1475" s="243"/>
      <c r="H1475" s="243"/>
      <c r="I1475" s="243"/>
      <c r="J1475" s="243"/>
      <c r="K1475" s="243"/>
      <c r="L1475" s="243"/>
      <c r="M1475" s="243"/>
      <c r="N1475" s="243" t="s">
        <v>477</v>
      </c>
      <c r="O1475" s="243"/>
      <c r="P1475" s="243"/>
      <c r="Q1475" s="243"/>
      <c r="R1475" s="243"/>
      <c r="S1475" s="243"/>
      <c r="T1475" s="243" t="s">
        <v>489</v>
      </c>
      <c r="U1475" s="243"/>
      <c r="V1475" s="243"/>
      <c r="W1475" s="243"/>
      <c r="X1475" s="243"/>
      <c r="Y1475" s="241">
        <v>40749</v>
      </c>
      <c r="Z1475" s="241"/>
      <c r="AA1475" s="241"/>
      <c r="AB1475" s="241"/>
      <c r="AC1475" s="241"/>
      <c r="AD1475" s="241"/>
      <c r="AE1475" s="253">
        <v>0.185</v>
      </c>
      <c r="AF1475" s="253"/>
      <c r="AG1475" s="253"/>
      <c r="AH1475" s="253"/>
      <c r="AI1475" s="253"/>
      <c r="AJ1475" s="253"/>
      <c r="AK1475" s="256">
        <v>92</v>
      </c>
      <c r="AL1475" s="256"/>
      <c r="AM1475" s="256"/>
      <c r="AN1475" s="256"/>
      <c r="AO1475" s="256"/>
      <c r="AP1475" s="256"/>
      <c r="AQ1475" s="256"/>
    </row>
    <row r="1476" spans="1:43" ht="12.75" hidden="1" customHeight="1" x14ac:dyDescent="0.2">
      <c r="A1476" s="3"/>
      <c r="B1476" s="3"/>
      <c r="C1476" s="3"/>
      <c r="D1476" s="3"/>
      <c r="F1476" s="244"/>
      <c r="G1476" s="244"/>
      <c r="H1476" s="244"/>
      <c r="I1476" s="244"/>
      <c r="J1476" s="244"/>
      <c r="K1476" s="244"/>
      <c r="L1476" s="244"/>
      <c r="M1476" s="244"/>
      <c r="N1476" s="244"/>
      <c r="O1476" s="244"/>
      <c r="P1476" s="244"/>
      <c r="Q1476" s="244"/>
      <c r="R1476" s="244"/>
      <c r="S1476" s="244"/>
      <c r="T1476" s="244"/>
      <c r="U1476" s="244"/>
      <c r="V1476" s="244"/>
      <c r="W1476" s="244"/>
      <c r="X1476" s="244"/>
      <c r="Y1476" s="242"/>
      <c r="Z1476" s="242"/>
      <c r="AA1476" s="242"/>
      <c r="AB1476" s="242"/>
      <c r="AC1476" s="242"/>
      <c r="AD1476" s="242"/>
      <c r="AE1476" s="254"/>
      <c r="AF1476" s="254"/>
      <c r="AG1476" s="254"/>
      <c r="AH1476" s="254"/>
      <c r="AI1476" s="254"/>
      <c r="AJ1476" s="254"/>
      <c r="AK1476" s="257"/>
      <c r="AL1476" s="257"/>
      <c r="AM1476" s="257"/>
      <c r="AN1476" s="257"/>
      <c r="AO1476" s="257"/>
      <c r="AP1476" s="257"/>
      <c r="AQ1476" s="257"/>
    </row>
    <row r="1477" spans="1:43" ht="12.75" hidden="1" customHeight="1" x14ac:dyDescent="0.2">
      <c r="A1477" s="3"/>
      <c r="B1477" s="3"/>
      <c r="C1477" s="3"/>
      <c r="D1477" s="3"/>
      <c r="F1477" s="244" t="s">
        <v>491</v>
      </c>
      <c r="G1477" s="244"/>
      <c r="H1477" s="244"/>
      <c r="I1477" s="244"/>
      <c r="J1477" s="244"/>
      <c r="K1477" s="244"/>
      <c r="L1477" s="244"/>
      <c r="M1477" s="244"/>
      <c r="N1477" s="244" t="s">
        <v>477</v>
      </c>
      <c r="O1477" s="244"/>
      <c r="P1477" s="244"/>
      <c r="Q1477" s="244"/>
      <c r="R1477" s="244"/>
      <c r="S1477" s="244"/>
      <c r="T1477" s="244" t="s">
        <v>489</v>
      </c>
      <c r="U1477" s="244"/>
      <c r="V1477" s="244"/>
      <c r="W1477" s="244"/>
      <c r="X1477" s="244"/>
      <c r="Y1477" s="242">
        <v>40655</v>
      </c>
      <c r="Z1477" s="242"/>
      <c r="AA1477" s="242"/>
      <c r="AB1477" s="242"/>
      <c r="AC1477" s="242"/>
      <c r="AD1477" s="242"/>
      <c r="AE1477" s="248">
        <v>0.18</v>
      </c>
      <c r="AF1477" s="248"/>
      <c r="AG1477" s="248"/>
      <c r="AH1477" s="248"/>
      <c r="AI1477" s="248"/>
      <c r="AJ1477" s="248"/>
      <c r="AK1477" s="257">
        <v>126</v>
      </c>
      <c r="AL1477" s="257"/>
      <c r="AM1477" s="257"/>
      <c r="AN1477" s="257"/>
      <c r="AO1477" s="257"/>
      <c r="AP1477" s="257"/>
      <c r="AQ1477" s="257"/>
    </row>
    <row r="1478" spans="1:43" ht="12.75" hidden="1" customHeight="1" x14ac:dyDescent="0.2">
      <c r="A1478" s="3"/>
      <c r="B1478" s="3"/>
      <c r="C1478" s="3"/>
      <c r="D1478" s="3"/>
      <c r="F1478" s="244"/>
      <c r="G1478" s="244"/>
      <c r="H1478" s="244"/>
      <c r="I1478" s="244"/>
      <c r="J1478" s="244"/>
      <c r="K1478" s="244"/>
      <c r="L1478" s="244"/>
      <c r="M1478" s="244"/>
      <c r="N1478" s="244"/>
      <c r="O1478" s="244"/>
      <c r="P1478" s="244"/>
      <c r="Q1478" s="244"/>
      <c r="R1478" s="244"/>
      <c r="S1478" s="244"/>
      <c r="T1478" s="244"/>
      <c r="U1478" s="244"/>
      <c r="V1478" s="244"/>
      <c r="W1478" s="244"/>
      <c r="X1478" s="244"/>
      <c r="Y1478" s="242"/>
      <c r="Z1478" s="242"/>
      <c r="AA1478" s="242"/>
      <c r="AB1478" s="242"/>
      <c r="AC1478" s="242"/>
      <c r="AD1478" s="242"/>
      <c r="AE1478" s="248"/>
      <c r="AF1478" s="248"/>
      <c r="AG1478" s="248"/>
      <c r="AH1478" s="248"/>
      <c r="AI1478" s="248"/>
      <c r="AJ1478" s="248"/>
      <c r="AK1478" s="260"/>
      <c r="AL1478" s="260"/>
      <c r="AM1478" s="260"/>
      <c r="AN1478" s="260"/>
      <c r="AO1478" s="260"/>
      <c r="AP1478" s="260"/>
      <c r="AQ1478" s="260"/>
    </row>
    <row r="1479" spans="1:43" ht="13.5" hidden="1" thickBot="1" x14ac:dyDescent="0.25">
      <c r="A1479" s="3"/>
      <c r="B1479" s="3"/>
      <c r="C1479" s="3"/>
      <c r="D1479" s="3"/>
      <c r="F1479" s="36"/>
      <c r="G1479" s="36"/>
      <c r="H1479" s="36"/>
      <c r="I1479" s="36"/>
      <c r="J1479" s="36"/>
      <c r="K1479" s="36"/>
      <c r="L1479" s="36"/>
      <c r="M1479" s="36"/>
      <c r="N1479" s="36"/>
      <c r="O1479" s="36"/>
      <c r="P1479" s="36"/>
      <c r="Q1479" s="36"/>
      <c r="R1479" s="36"/>
      <c r="S1479" s="36"/>
      <c r="T1479" s="36"/>
      <c r="U1479" s="36"/>
      <c r="V1479" s="36"/>
      <c r="W1479" s="36"/>
      <c r="X1479" s="36"/>
      <c r="Y1479" s="36"/>
      <c r="Z1479" s="36"/>
      <c r="AA1479" s="36"/>
      <c r="AB1479" s="36"/>
      <c r="AC1479" s="36"/>
      <c r="AD1479" s="36"/>
      <c r="AE1479" s="124"/>
      <c r="AF1479" s="124"/>
      <c r="AG1479" s="124"/>
      <c r="AH1479" s="124"/>
      <c r="AI1479" s="124"/>
      <c r="AJ1479" s="124"/>
      <c r="AK1479" s="267">
        <f>AK1475+AK1477</f>
        <v>218</v>
      </c>
      <c r="AL1479" s="267"/>
      <c r="AM1479" s="267"/>
      <c r="AN1479" s="267"/>
      <c r="AO1479" s="267"/>
      <c r="AP1479" s="267"/>
      <c r="AQ1479" s="267"/>
    </row>
    <row r="1480" spans="1:43" hidden="1" x14ac:dyDescent="0.2">
      <c r="A1480" s="3"/>
      <c r="B1480" s="3"/>
      <c r="C1480" s="3"/>
      <c r="D1480" s="3"/>
      <c r="AE1480" s="124"/>
      <c r="AF1480" s="124"/>
      <c r="AG1480" s="124"/>
      <c r="AH1480" s="124"/>
      <c r="AI1480" s="124"/>
      <c r="AJ1480" s="124"/>
      <c r="AK1480" s="124"/>
      <c r="AL1480" s="124"/>
      <c r="AM1480" s="124"/>
      <c r="AN1480" s="124"/>
      <c r="AO1480" s="124"/>
      <c r="AP1480" s="124"/>
      <c r="AQ1480" s="124"/>
    </row>
    <row r="1481" spans="1:43" ht="12.75" hidden="1" customHeight="1" x14ac:dyDescent="0.2">
      <c r="A1481" s="3"/>
      <c r="B1481" s="3"/>
      <c r="C1481" s="3"/>
      <c r="D1481" s="3"/>
      <c r="F1481" s="211" t="s">
        <v>492</v>
      </c>
      <c r="G1481" s="211"/>
      <c r="H1481" s="211"/>
      <c r="I1481" s="211"/>
      <c r="J1481" s="211"/>
      <c r="K1481" s="211"/>
      <c r="L1481" s="211"/>
      <c r="M1481" s="211"/>
      <c r="N1481" s="211"/>
      <c r="O1481" s="211"/>
      <c r="P1481" s="211"/>
      <c r="Q1481" s="211"/>
      <c r="R1481" s="211"/>
      <c r="S1481" s="211"/>
      <c r="T1481" s="211"/>
      <c r="U1481" s="211"/>
      <c r="V1481" s="211"/>
      <c r="W1481" s="211"/>
      <c r="X1481" s="211"/>
      <c r="Y1481" s="211"/>
      <c r="Z1481" s="211"/>
      <c r="AA1481" s="211"/>
      <c r="AB1481" s="211"/>
      <c r="AC1481" s="211"/>
      <c r="AD1481" s="211"/>
      <c r="AE1481" s="211"/>
      <c r="AF1481" s="211"/>
      <c r="AG1481" s="211"/>
      <c r="AH1481" s="211"/>
      <c r="AI1481" s="211"/>
      <c r="AJ1481" s="211"/>
      <c r="AK1481" s="211"/>
      <c r="AL1481" s="211"/>
      <c r="AM1481" s="211"/>
      <c r="AN1481" s="211"/>
      <c r="AO1481" s="211"/>
      <c r="AP1481" s="211"/>
      <c r="AQ1481" s="211"/>
    </row>
    <row r="1482" spans="1:43" hidden="1" x14ac:dyDescent="0.2">
      <c r="A1482" s="3"/>
      <c r="B1482" s="3"/>
      <c r="C1482" s="3"/>
      <c r="D1482" s="3"/>
      <c r="F1482" s="211"/>
      <c r="G1482" s="211"/>
      <c r="H1482" s="211"/>
      <c r="I1482" s="211"/>
      <c r="J1482" s="211"/>
      <c r="K1482" s="211"/>
      <c r="L1482" s="211"/>
      <c r="M1482" s="211"/>
      <c r="N1482" s="211"/>
      <c r="O1482" s="211"/>
      <c r="P1482" s="211"/>
      <c r="Q1482" s="211"/>
      <c r="R1482" s="211"/>
      <c r="S1482" s="211"/>
      <c r="T1482" s="211"/>
      <c r="U1482" s="211"/>
      <c r="V1482" s="211"/>
      <c r="W1482" s="211"/>
      <c r="X1482" s="211"/>
      <c r="Y1482" s="211"/>
      <c r="Z1482" s="211"/>
      <c r="AA1482" s="211"/>
      <c r="AB1482" s="211"/>
      <c r="AC1482" s="211"/>
      <c r="AD1482" s="211"/>
      <c r="AE1482" s="211"/>
      <c r="AF1482" s="211"/>
      <c r="AG1482" s="211"/>
      <c r="AH1482" s="211"/>
      <c r="AI1482" s="211"/>
      <c r="AJ1482" s="211"/>
      <c r="AK1482" s="211"/>
      <c r="AL1482" s="211"/>
      <c r="AM1482" s="211"/>
      <c r="AN1482" s="211"/>
      <c r="AO1482" s="211"/>
      <c r="AP1482" s="211"/>
      <c r="AQ1482" s="211"/>
    </row>
    <row r="1483" spans="1:43" hidden="1" x14ac:dyDescent="0.2">
      <c r="A1483" s="3"/>
      <c r="B1483" s="3"/>
      <c r="C1483" s="3"/>
      <c r="D1483" s="3"/>
      <c r="AE1483" s="128"/>
      <c r="AF1483" s="128"/>
      <c r="AG1483" s="128"/>
      <c r="AH1483" s="128"/>
      <c r="AI1483" s="128"/>
      <c r="AJ1483" s="128"/>
    </row>
    <row r="1484" spans="1:43" ht="12.75" hidden="1" customHeight="1" x14ac:dyDescent="0.2">
      <c r="A1484" s="3"/>
      <c r="B1484" s="3"/>
      <c r="C1484" s="3"/>
      <c r="D1484" s="3"/>
      <c r="F1484" s="215" t="s">
        <v>470</v>
      </c>
      <c r="G1484" s="215"/>
      <c r="H1484" s="215"/>
      <c r="I1484" s="215"/>
      <c r="J1484" s="215"/>
      <c r="K1484" s="215"/>
      <c r="L1484" s="215"/>
      <c r="M1484" s="215"/>
      <c r="N1484" s="215" t="s">
        <v>471</v>
      </c>
      <c r="O1484" s="215"/>
      <c r="P1484" s="215"/>
      <c r="Q1484" s="215"/>
      <c r="R1484" s="215"/>
      <c r="S1484" s="215"/>
      <c r="T1484" s="215" t="s">
        <v>176</v>
      </c>
      <c r="U1484" s="215"/>
      <c r="V1484" s="215"/>
      <c r="W1484" s="215"/>
      <c r="X1484" s="215"/>
      <c r="Y1484" s="215" t="s">
        <v>486</v>
      </c>
      <c r="Z1484" s="215"/>
      <c r="AA1484" s="215"/>
      <c r="AB1484" s="215"/>
      <c r="AC1484" s="215"/>
      <c r="AD1484" s="215"/>
      <c r="AE1484" s="215" t="s">
        <v>473</v>
      </c>
      <c r="AF1484" s="215"/>
      <c r="AG1484" s="215"/>
      <c r="AH1484" s="215"/>
      <c r="AI1484" s="215"/>
      <c r="AJ1484" s="215"/>
      <c r="AK1484" s="215" t="s">
        <v>487</v>
      </c>
      <c r="AL1484" s="215"/>
      <c r="AM1484" s="215"/>
      <c r="AN1484" s="215"/>
      <c r="AO1484" s="215"/>
      <c r="AP1484" s="215"/>
      <c r="AQ1484" s="215"/>
    </row>
    <row r="1485" spans="1:43" hidden="1" x14ac:dyDescent="0.2">
      <c r="A1485" s="3"/>
      <c r="B1485" s="3"/>
      <c r="C1485" s="3"/>
      <c r="D1485" s="3"/>
      <c r="F1485" s="194"/>
      <c r="G1485" s="194"/>
      <c r="H1485" s="194"/>
      <c r="I1485" s="194"/>
      <c r="J1485" s="194"/>
      <c r="K1485" s="194"/>
      <c r="L1485" s="194"/>
      <c r="M1485" s="194"/>
      <c r="N1485" s="194"/>
      <c r="O1485" s="194"/>
      <c r="P1485" s="194"/>
      <c r="Q1485" s="194"/>
      <c r="R1485" s="194"/>
      <c r="S1485" s="194"/>
      <c r="T1485" s="194"/>
      <c r="U1485" s="194"/>
      <c r="V1485" s="194"/>
      <c r="W1485" s="194"/>
      <c r="X1485" s="194"/>
      <c r="Y1485" s="194"/>
      <c r="Z1485" s="194"/>
      <c r="AA1485" s="194"/>
      <c r="AB1485" s="194"/>
      <c r="AC1485" s="194"/>
      <c r="AD1485" s="194"/>
      <c r="AE1485" s="194"/>
      <c r="AF1485" s="194"/>
      <c r="AG1485" s="194"/>
      <c r="AH1485" s="194"/>
      <c r="AI1485" s="194"/>
      <c r="AJ1485" s="194"/>
      <c r="AK1485" s="194"/>
      <c r="AL1485" s="194"/>
      <c r="AM1485" s="194"/>
      <c r="AN1485" s="194"/>
      <c r="AO1485" s="194"/>
      <c r="AP1485" s="194"/>
      <c r="AQ1485" s="194"/>
    </row>
    <row r="1486" spans="1:43" ht="12.75" hidden="1" customHeight="1" x14ac:dyDescent="0.2">
      <c r="A1486" s="3"/>
      <c r="B1486" s="3"/>
      <c r="C1486" s="3"/>
      <c r="D1486" s="3"/>
      <c r="F1486" s="243" t="s">
        <v>493</v>
      </c>
      <c r="G1486" s="243"/>
      <c r="H1486" s="243"/>
      <c r="I1486" s="243"/>
      <c r="J1486" s="243"/>
      <c r="K1486" s="243"/>
      <c r="L1486" s="243"/>
      <c r="M1486" s="243"/>
      <c r="N1486" s="243" t="s">
        <v>494</v>
      </c>
      <c r="O1486" s="243"/>
      <c r="P1486" s="243"/>
      <c r="Q1486" s="243"/>
      <c r="R1486" s="243"/>
      <c r="S1486" s="243"/>
      <c r="T1486" s="243" t="s">
        <v>489</v>
      </c>
      <c r="U1486" s="243"/>
      <c r="V1486" s="243"/>
      <c r="W1486" s="243"/>
      <c r="X1486" s="243"/>
      <c r="Y1486" s="241">
        <v>40384</v>
      </c>
      <c r="Z1486" s="241"/>
      <c r="AA1486" s="241"/>
      <c r="AB1486" s="241"/>
      <c r="AC1486" s="241"/>
      <c r="AD1486" s="241"/>
      <c r="AE1486" s="253">
        <v>9.0499999999999997E-2</v>
      </c>
      <c r="AF1486" s="253"/>
      <c r="AG1486" s="253"/>
      <c r="AH1486" s="253"/>
      <c r="AI1486" s="253"/>
      <c r="AJ1486" s="253"/>
      <c r="AK1486" s="256">
        <v>17</v>
      </c>
      <c r="AL1486" s="256"/>
      <c r="AM1486" s="256"/>
      <c r="AN1486" s="256"/>
      <c r="AO1486" s="256"/>
      <c r="AP1486" s="256"/>
      <c r="AQ1486" s="256"/>
    </row>
    <row r="1487" spans="1:43" hidden="1" x14ac:dyDescent="0.2">
      <c r="A1487" s="3"/>
      <c r="B1487" s="3"/>
      <c r="C1487" s="3"/>
      <c r="D1487" s="3"/>
      <c r="F1487" s="244"/>
      <c r="G1487" s="244"/>
      <c r="H1487" s="244"/>
      <c r="I1487" s="244"/>
      <c r="J1487" s="244"/>
      <c r="K1487" s="244"/>
      <c r="L1487" s="244"/>
      <c r="M1487" s="244"/>
      <c r="N1487" s="244"/>
      <c r="O1487" s="244"/>
      <c r="P1487" s="244"/>
      <c r="Q1487" s="244"/>
      <c r="R1487" s="244"/>
      <c r="S1487" s="244"/>
      <c r="T1487" s="244"/>
      <c r="U1487" s="244"/>
      <c r="V1487" s="244"/>
      <c r="W1487" s="244"/>
      <c r="X1487" s="244"/>
      <c r="Y1487" s="242"/>
      <c r="Z1487" s="242"/>
      <c r="AA1487" s="242"/>
      <c r="AB1487" s="242"/>
      <c r="AC1487" s="242"/>
      <c r="AD1487" s="242"/>
      <c r="AE1487" s="254"/>
      <c r="AF1487" s="254"/>
      <c r="AG1487" s="254"/>
      <c r="AH1487" s="254"/>
      <c r="AI1487" s="254"/>
      <c r="AJ1487" s="254"/>
      <c r="AK1487" s="257"/>
      <c r="AL1487" s="257"/>
      <c r="AM1487" s="257"/>
      <c r="AN1487" s="257"/>
      <c r="AO1487" s="257"/>
      <c r="AP1487" s="257"/>
      <c r="AQ1487" s="257"/>
    </row>
    <row r="1488" spans="1:43" ht="12.75" hidden="1" customHeight="1" x14ac:dyDescent="0.2">
      <c r="A1488" s="3"/>
      <c r="B1488" s="3"/>
      <c r="C1488" s="3"/>
      <c r="D1488" s="3"/>
      <c r="F1488" s="244" t="s">
        <v>491</v>
      </c>
      <c r="G1488" s="244"/>
      <c r="H1488" s="244"/>
      <c r="I1488" s="244"/>
      <c r="J1488" s="244"/>
      <c r="K1488" s="244"/>
      <c r="L1488" s="244"/>
      <c r="M1488" s="244"/>
      <c r="N1488" s="244" t="s">
        <v>477</v>
      </c>
      <c r="O1488" s="244"/>
      <c r="P1488" s="244"/>
      <c r="Q1488" s="244"/>
      <c r="R1488" s="244"/>
      <c r="S1488" s="244"/>
      <c r="T1488" s="244" t="s">
        <v>489</v>
      </c>
      <c r="U1488" s="244"/>
      <c r="V1488" s="244"/>
      <c r="W1488" s="244"/>
      <c r="X1488" s="244"/>
      <c r="Y1488" s="242">
        <v>40290</v>
      </c>
      <c r="Z1488" s="242"/>
      <c r="AA1488" s="242"/>
      <c r="AB1488" s="242"/>
      <c r="AC1488" s="242"/>
      <c r="AD1488" s="242"/>
      <c r="AE1488" s="248">
        <v>0.18</v>
      </c>
      <c r="AF1488" s="248"/>
      <c r="AG1488" s="248"/>
      <c r="AH1488" s="248"/>
      <c r="AI1488" s="248"/>
      <c r="AJ1488" s="248"/>
      <c r="AK1488" s="257">
        <v>125</v>
      </c>
      <c r="AL1488" s="257"/>
      <c r="AM1488" s="257"/>
      <c r="AN1488" s="257"/>
      <c r="AO1488" s="257"/>
      <c r="AP1488" s="257"/>
      <c r="AQ1488" s="257"/>
    </row>
    <row r="1489" spans="1:54" hidden="1" x14ac:dyDescent="0.2">
      <c r="A1489" s="3"/>
      <c r="B1489" s="3"/>
      <c r="C1489" s="3"/>
      <c r="D1489" s="3"/>
      <c r="F1489" s="244"/>
      <c r="G1489" s="244"/>
      <c r="H1489" s="244"/>
      <c r="I1489" s="244"/>
      <c r="J1489" s="244"/>
      <c r="K1489" s="244"/>
      <c r="L1489" s="244"/>
      <c r="M1489" s="244"/>
      <c r="N1489" s="244"/>
      <c r="O1489" s="244"/>
      <c r="P1489" s="244"/>
      <c r="Q1489" s="244"/>
      <c r="R1489" s="244"/>
      <c r="S1489" s="244"/>
      <c r="T1489" s="244"/>
      <c r="U1489" s="244"/>
      <c r="V1489" s="244"/>
      <c r="W1489" s="244"/>
      <c r="X1489" s="244"/>
      <c r="Y1489" s="242"/>
      <c r="Z1489" s="242"/>
      <c r="AA1489" s="242"/>
      <c r="AB1489" s="242"/>
      <c r="AC1489" s="242"/>
      <c r="AD1489" s="242"/>
      <c r="AE1489" s="248"/>
      <c r="AF1489" s="248"/>
      <c r="AG1489" s="248"/>
      <c r="AH1489" s="248"/>
      <c r="AI1489" s="248"/>
      <c r="AJ1489" s="248"/>
      <c r="AK1489" s="260"/>
      <c r="AL1489" s="260"/>
      <c r="AM1489" s="260"/>
      <c r="AN1489" s="260"/>
      <c r="AO1489" s="260"/>
      <c r="AP1489" s="260"/>
      <c r="AQ1489" s="260"/>
    </row>
    <row r="1490" spans="1:54" ht="13.5" hidden="1" thickBot="1" x14ac:dyDescent="0.25">
      <c r="A1490" s="3"/>
      <c r="B1490" s="3"/>
      <c r="C1490" s="3"/>
      <c r="D1490" s="3"/>
      <c r="F1490" s="36"/>
      <c r="G1490" s="36"/>
      <c r="H1490" s="36"/>
      <c r="I1490" s="36"/>
      <c r="J1490" s="36"/>
      <c r="K1490" s="36"/>
      <c r="L1490" s="36"/>
      <c r="M1490" s="36"/>
      <c r="N1490" s="36"/>
      <c r="O1490" s="36"/>
      <c r="P1490" s="36"/>
      <c r="Q1490" s="36"/>
      <c r="R1490" s="36"/>
      <c r="S1490" s="36"/>
      <c r="T1490" s="36"/>
      <c r="U1490" s="36"/>
      <c r="V1490" s="36"/>
      <c r="W1490" s="36"/>
      <c r="X1490" s="36"/>
      <c r="Y1490" s="36"/>
      <c r="Z1490" s="36"/>
      <c r="AA1490" s="36"/>
      <c r="AB1490" s="36"/>
      <c r="AC1490" s="36"/>
      <c r="AD1490" s="36"/>
      <c r="AE1490" s="124"/>
      <c r="AF1490" s="124"/>
      <c r="AG1490" s="124"/>
      <c r="AH1490" s="124"/>
      <c r="AI1490" s="124"/>
      <c r="AJ1490" s="124"/>
      <c r="AK1490" s="258">
        <f>AK1486+AK1488</f>
        <v>142</v>
      </c>
      <c r="AL1490" s="258"/>
      <c r="AM1490" s="258"/>
      <c r="AN1490" s="258"/>
      <c r="AO1490" s="258"/>
      <c r="AP1490" s="258"/>
      <c r="AQ1490" s="258"/>
      <c r="AR1490" s="25">
        <f>AK1490-AM1459</f>
        <v>142</v>
      </c>
    </row>
    <row r="1491" spans="1:54" hidden="1" x14ac:dyDescent="0.2">
      <c r="A1491" s="3"/>
      <c r="B1491" s="3"/>
      <c r="C1491" s="3"/>
      <c r="D1491" s="3"/>
      <c r="AE1491" s="128"/>
      <c r="AF1491" s="128"/>
      <c r="AG1491" s="128"/>
      <c r="AH1491" s="128"/>
      <c r="AI1491" s="128"/>
      <c r="AJ1491" s="128"/>
    </row>
    <row r="1492" spans="1:54" ht="12.75" hidden="1" customHeight="1" x14ac:dyDescent="0.2">
      <c r="A1492" s="3"/>
      <c r="B1492" s="3"/>
      <c r="C1492" s="3"/>
      <c r="D1492" s="3"/>
      <c r="F1492" s="211" t="s">
        <v>495</v>
      </c>
      <c r="G1492" s="211"/>
      <c r="H1492" s="211"/>
      <c r="I1492" s="211"/>
      <c r="J1492" s="211"/>
      <c r="K1492" s="211"/>
      <c r="L1492" s="211"/>
      <c r="M1492" s="211"/>
      <c r="N1492" s="211"/>
      <c r="O1492" s="211"/>
      <c r="P1492" s="211"/>
      <c r="Q1492" s="211"/>
      <c r="R1492" s="211"/>
      <c r="S1492" s="211"/>
      <c r="T1492" s="211"/>
      <c r="U1492" s="211"/>
      <c r="V1492" s="211"/>
      <c r="W1492" s="211"/>
      <c r="X1492" s="211"/>
      <c r="Y1492" s="211"/>
      <c r="Z1492" s="211"/>
      <c r="AA1492" s="211"/>
      <c r="AB1492" s="211"/>
      <c r="AC1492" s="211"/>
      <c r="AD1492" s="211"/>
      <c r="AE1492" s="211"/>
      <c r="AF1492" s="211"/>
      <c r="AG1492" s="211"/>
      <c r="AH1492" s="211"/>
      <c r="AI1492" s="211"/>
      <c r="AJ1492" s="211"/>
      <c r="AK1492" s="211"/>
      <c r="AL1492" s="211"/>
      <c r="AM1492" s="211"/>
      <c r="AN1492" s="211"/>
      <c r="AO1492" s="211"/>
      <c r="AP1492" s="211"/>
      <c r="AQ1492" s="211"/>
    </row>
    <row r="1493" spans="1:54" ht="12.75" hidden="1" customHeight="1" x14ac:dyDescent="0.2">
      <c r="A1493" s="3"/>
      <c r="B1493" s="3"/>
      <c r="C1493" s="3"/>
      <c r="D1493" s="3"/>
      <c r="F1493" s="259"/>
      <c r="G1493" s="259"/>
      <c r="H1493" s="259"/>
      <c r="I1493" s="259"/>
      <c r="J1493" s="259"/>
      <c r="K1493" s="259"/>
      <c r="L1493" s="259"/>
      <c r="M1493" s="259"/>
      <c r="N1493" s="259"/>
      <c r="O1493" s="259"/>
      <c r="P1493" s="259"/>
      <c r="Q1493" s="259"/>
      <c r="R1493" s="259"/>
      <c r="S1493" s="259"/>
      <c r="T1493" s="259"/>
      <c r="U1493" s="259"/>
      <c r="V1493" s="259"/>
      <c r="W1493" s="259"/>
      <c r="X1493" s="259"/>
      <c r="Y1493" s="259"/>
      <c r="Z1493" s="259"/>
      <c r="AA1493" s="259"/>
      <c r="AB1493" s="259"/>
      <c r="AC1493" s="259"/>
      <c r="AD1493" s="259"/>
      <c r="AE1493" s="259"/>
      <c r="AF1493" s="259"/>
      <c r="AG1493" s="259"/>
      <c r="AH1493" s="259"/>
      <c r="AI1493" s="259"/>
      <c r="AJ1493" s="259"/>
      <c r="AK1493" s="259"/>
      <c r="AL1493" s="259"/>
      <c r="AM1493" s="259"/>
      <c r="AN1493" s="259"/>
      <c r="AO1493" s="259"/>
      <c r="AP1493" s="259"/>
      <c r="AQ1493" s="259"/>
    </row>
    <row r="1494" spans="1:54" ht="12.75" hidden="1" customHeight="1" x14ac:dyDescent="0.25">
      <c r="A1494" s="3"/>
      <c r="B1494" s="3"/>
      <c r="C1494" s="3"/>
      <c r="D1494" s="3"/>
      <c r="F1494" s="18"/>
      <c r="G1494" s="18"/>
      <c r="H1494" s="18"/>
      <c r="I1494" s="18"/>
      <c r="J1494" s="18"/>
      <c r="K1494" s="18"/>
      <c r="L1494" s="18"/>
      <c r="M1494" s="18"/>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18"/>
      <c r="AM1494" s="18"/>
      <c r="AN1494" s="18"/>
      <c r="AO1494" s="18"/>
      <c r="AP1494" s="18"/>
      <c r="AQ1494" s="18"/>
    </row>
    <row r="1495" spans="1:54" x14ac:dyDescent="0.2">
      <c r="F1495" s="130"/>
      <c r="G1495" s="131"/>
      <c r="H1495" s="131"/>
      <c r="I1495" s="131"/>
      <c r="J1495" s="131"/>
      <c r="K1495" s="131"/>
      <c r="L1495" s="131"/>
      <c r="M1495" s="131"/>
      <c r="N1495" s="131"/>
      <c r="O1495" s="131"/>
      <c r="P1495" s="131"/>
      <c r="Q1495" s="131"/>
      <c r="R1495" s="8"/>
      <c r="S1495" s="8"/>
      <c r="T1495" s="8"/>
      <c r="U1495" s="8"/>
      <c r="V1495" s="27"/>
      <c r="W1495" s="27"/>
      <c r="X1495" s="27"/>
      <c r="Y1495" s="27"/>
      <c r="Z1495" s="27"/>
      <c r="AA1495" s="27"/>
      <c r="AB1495" s="27"/>
      <c r="AC1495" s="27"/>
      <c r="AD1495" s="27"/>
      <c r="AE1495" s="27"/>
      <c r="AF1495" s="16"/>
      <c r="AG1495" s="132"/>
      <c r="AH1495" s="27"/>
      <c r="AI1495" s="27"/>
      <c r="AJ1495" s="27"/>
      <c r="AK1495" s="27"/>
      <c r="AL1495" s="27"/>
      <c r="AM1495" s="27"/>
      <c r="AN1495" s="27"/>
      <c r="AO1495" s="27"/>
      <c r="AP1495" s="27"/>
      <c r="AQ1495" s="27"/>
    </row>
    <row r="1496" spans="1:54" x14ac:dyDescent="0.2">
      <c r="A1496" s="3"/>
      <c r="B1496" s="58"/>
      <c r="C1496" s="58"/>
      <c r="D1496" s="56"/>
      <c r="F1496" s="209">
        <v>15</v>
      </c>
      <c r="G1496" s="209"/>
      <c r="H1496" s="210" t="s">
        <v>496</v>
      </c>
      <c r="I1496" s="210"/>
      <c r="J1496" s="210"/>
      <c r="K1496" s="210"/>
      <c r="L1496" s="210"/>
      <c r="M1496" s="210"/>
      <c r="N1496" s="210"/>
      <c r="O1496" s="210"/>
      <c r="P1496" s="210"/>
      <c r="Q1496" s="210"/>
      <c r="R1496" s="210"/>
      <c r="S1496" s="210"/>
      <c r="T1496" s="210"/>
      <c r="U1496" s="210"/>
      <c r="V1496" s="210"/>
      <c r="W1496" s="210"/>
      <c r="X1496" s="210"/>
      <c r="Y1496" s="210"/>
      <c r="Z1496" s="210"/>
      <c r="AA1496" s="210"/>
      <c r="AB1496" s="210"/>
      <c r="AC1496" s="210"/>
      <c r="AD1496" s="210"/>
      <c r="AE1496" s="210"/>
      <c r="AF1496" s="210"/>
      <c r="AG1496" s="210"/>
      <c r="AH1496" s="210"/>
      <c r="AI1496" s="210"/>
      <c r="AJ1496" s="210"/>
      <c r="AK1496" s="210"/>
      <c r="AL1496" s="210"/>
      <c r="AM1496" s="210"/>
      <c r="AN1496" s="210"/>
      <c r="AO1496" s="210"/>
      <c r="AP1496" s="210"/>
      <c r="AQ1496" s="210"/>
    </row>
    <row r="1497" spans="1:54" x14ac:dyDescent="0.2">
      <c r="A1497" s="3"/>
      <c r="B1497" s="58"/>
      <c r="C1497" s="58"/>
      <c r="D1497" s="56"/>
      <c r="F1497" s="32"/>
      <c r="G1497" s="32"/>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row>
    <row r="1498" spans="1:54" x14ac:dyDescent="0.2">
      <c r="A1498" s="3"/>
      <c r="B1498" s="58"/>
      <c r="C1498" s="58"/>
      <c r="D1498" s="56"/>
      <c r="F1498" s="211" t="s">
        <v>615</v>
      </c>
      <c r="G1498" s="211"/>
      <c r="H1498" s="211"/>
      <c r="I1498" s="211"/>
      <c r="J1498" s="211"/>
      <c r="K1498" s="211"/>
      <c r="L1498" s="211"/>
      <c r="M1498" s="211"/>
      <c r="N1498" s="211"/>
      <c r="O1498" s="211"/>
      <c r="P1498" s="211"/>
      <c r="Q1498" s="211"/>
      <c r="R1498" s="211"/>
      <c r="S1498" s="211"/>
      <c r="T1498" s="211"/>
      <c r="U1498" s="211"/>
      <c r="V1498" s="211"/>
      <c r="W1498" s="211"/>
      <c r="X1498" s="211"/>
      <c r="Y1498" s="211"/>
      <c r="Z1498" s="211"/>
      <c r="AA1498" s="211"/>
      <c r="AB1498" s="211"/>
      <c r="AC1498" s="211"/>
      <c r="AD1498" s="211"/>
      <c r="AE1498" s="211"/>
      <c r="AF1498" s="211"/>
      <c r="AG1498" s="211"/>
      <c r="AH1498" s="211"/>
      <c r="AI1498" s="211"/>
      <c r="AJ1498" s="211"/>
      <c r="AK1498" s="211"/>
      <c r="AL1498" s="211"/>
      <c r="AM1498" s="211"/>
      <c r="AN1498" s="211"/>
      <c r="AO1498" s="211"/>
      <c r="AP1498" s="211"/>
      <c r="AQ1498" s="211"/>
    </row>
    <row r="1499" spans="1:54" x14ac:dyDescent="0.2">
      <c r="A1499" s="3"/>
      <c r="B1499" s="58"/>
      <c r="C1499" s="58"/>
      <c r="D1499" s="56"/>
      <c r="F1499" s="211"/>
      <c r="G1499" s="211"/>
      <c r="H1499" s="211"/>
      <c r="I1499" s="211"/>
      <c r="J1499" s="211"/>
      <c r="K1499" s="211"/>
      <c r="L1499" s="211"/>
      <c r="M1499" s="211"/>
      <c r="N1499" s="211"/>
      <c r="O1499" s="211"/>
      <c r="P1499" s="211"/>
      <c r="Q1499" s="211"/>
      <c r="R1499" s="211"/>
      <c r="S1499" s="211"/>
      <c r="T1499" s="211"/>
      <c r="U1499" s="211"/>
      <c r="V1499" s="211"/>
      <c r="W1499" s="211"/>
      <c r="X1499" s="211"/>
      <c r="Y1499" s="211"/>
      <c r="Z1499" s="211"/>
      <c r="AA1499" s="211"/>
      <c r="AB1499" s="211"/>
      <c r="AC1499" s="211"/>
      <c r="AD1499" s="211"/>
      <c r="AE1499" s="211"/>
      <c r="AF1499" s="211"/>
      <c r="AG1499" s="211"/>
      <c r="AH1499" s="211"/>
      <c r="AI1499" s="211"/>
      <c r="AJ1499" s="211"/>
      <c r="AK1499" s="211"/>
      <c r="AL1499" s="211"/>
      <c r="AM1499" s="211"/>
      <c r="AN1499" s="211"/>
      <c r="AO1499" s="211"/>
      <c r="AP1499" s="211"/>
      <c r="AQ1499" s="211"/>
    </row>
    <row r="1500" spans="1:54" x14ac:dyDescent="0.2">
      <c r="A1500" s="3"/>
      <c r="B1500" s="58"/>
      <c r="C1500" s="58"/>
      <c r="D1500" s="56"/>
      <c r="F1500" s="14"/>
      <c r="G1500" s="14"/>
      <c r="H1500" s="14"/>
      <c r="I1500" s="14"/>
      <c r="J1500" s="14"/>
      <c r="K1500" s="14"/>
      <c r="L1500" s="14"/>
      <c r="M1500" s="14"/>
      <c r="N1500" s="14"/>
      <c r="O1500" s="14"/>
      <c r="P1500" s="14"/>
      <c r="Q1500" s="14"/>
      <c r="R1500" s="14"/>
      <c r="S1500" s="14"/>
      <c r="T1500" s="14"/>
      <c r="U1500" s="14"/>
      <c r="V1500" s="14"/>
      <c r="W1500" s="14"/>
      <c r="X1500" s="14"/>
      <c r="Y1500" s="14"/>
      <c r="Z1500" s="14"/>
      <c r="AA1500" s="55"/>
      <c r="AB1500" s="55"/>
      <c r="AC1500" s="55"/>
      <c r="AD1500" s="55"/>
      <c r="AE1500" s="55"/>
      <c r="AF1500" s="14"/>
      <c r="AG1500" s="14"/>
      <c r="AH1500" s="14"/>
      <c r="AI1500" s="14"/>
      <c r="AJ1500" s="14"/>
      <c r="AK1500" s="14"/>
      <c r="AL1500" s="14"/>
      <c r="AM1500" s="14"/>
      <c r="AN1500" s="14"/>
      <c r="AO1500" s="14"/>
      <c r="AP1500" s="14"/>
      <c r="AQ1500" s="14"/>
    </row>
    <row r="1501" spans="1:54" x14ac:dyDescent="0.2">
      <c r="A1501" s="3"/>
      <c r="B1501" s="58"/>
      <c r="C1501" s="58"/>
      <c r="D1501" s="58"/>
      <c r="F1501" s="26"/>
      <c r="G1501" s="26"/>
      <c r="H1501" s="26"/>
      <c r="I1501" s="26"/>
      <c r="J1501" s="26"/>
      <c r="K1501" s="26"/>
      <c r="L1501" s="26"/>
      <c r="M1501" s="26"/>
      <c r="N1501" s="26"/>
      <c r="O1501" s="26"/>
      <c r="P1501" s="26"/>
      <c r="Q1501" s="26"/>
      <c r="R1501" s="26"/>
      <c r="S1501" s="26"/>
      <c r="T1501" s="26"/>
      <c r="U1501" s="26"/>
      <c r="V1501" s="26"/>
      <c r="W1501" s="26"/>
      <c r="X1501" s="26"/>
      <c r="Y1501" s="26"/>
      <c r="Z1501" s="26"/>
      <c r="AA1501" s="246">
        <v>2017</v>
      </c>
      <c r="AB1501" s="246"/>
      <c r="AC1501" s="246"/>
      <c r="AD1501" s="246"/>
      <c r="AE1501" s="246"/>
      <c r="AF1501" s="26"/>
      <c r="AG1501" s="246">
        <v>2016</v>
      </c>
      <c r="AH1501" s="246"/>
      <c r="AI1501" s="246"/>
      <c r="AJ1501" s="246"/>
      <c r="AK1501" s="246"/>
      <c r="AL1501" s="26"/>
      <c r="AM1501" s="246">
        <v>2015</v>
      </c>
      <c r="AN1501" s="246"/>
      <c r="AO1501" s="246"/>
      <c r="AP1501" s="246"/>
      <c r="AQ1501" s="246"/>
    </row>
    <row r="1502" spans="1:54" x14ac:dyDescent="0.2">
      <c r="A1502" s="3"/>
      <c r="B1502" s="58"/>
      <c r="C1502" s="58"/>
      <c r="D1502" s="58"/>
      <c r="F1502" s="26"/>
      <c r="G1502" s="26"/>
      <c r="H1502" s="26"/>
      <c r="I1502" s="26"/>
      <c r="J1502" s="26"/>
      <c r="K1502" s="26"/>
      <c r="L1502" s="26"/>
      <c r="M1502" s="26"/>
      <c r="N1502" s="26"/>
      <c r="O1502" s="26"/>
      <c r="P1502" s="26"/>
      <c r="Q1502" s="26"/>
      <c r="R1502" s="26"/>
      <c r="S1502" s="26"/>
      <c r="T1502" s="26"/>
      <c r="U1502" s="26"/>
      <c r="V1502" s="26"/>
      <c r="W1502" s="26"/>
      <c r="X1502" s="26"/>
      <c r="Y1502" s="26"/>
      <c r="Z1502" s="26"/>
      <c r="AA1502" s="246"/>
      <c r="AB1502" s="246"/>
      <c r="AC1502" s="246"/>
      <c r="AD1502" s="246"/>
      <c r="AE1502" s="246"/>
      <c r="AF1502" s="26"/>
      <c r="AG1502" s="246"/>
      <c r="AH1502" s="246"/>
      <c r="AI1502" s="246"/>
      <c r="AJ1502" s="246"/>
      <c r="AK1502" s="246"/>
      <c r="AL1502" s="26"/>
      <c r="AM1502" s="247"/>
      <c r="AN1502" s="247"/>
      <c r="AO1502" s="247"/>
      <c r="AP1502" s="247"/>
      <c r="AQ1502" s="247"/>
    </row>
    <row r="1503" spans="1:54" x14ac:dyDescent="0.2">
      <c r="A1503" s="3"/>
      <c r="B1503" s="58"/>
      <c r="C1503" s="58"/>
      <c r="D1503" s="58"/>
      <c r="E1503" s="26"/>
      <c r="F1503" s="249" t="s">
        <v>87</v>
      </c>
      <c r="G1503" s="249"/>
      <c r="H1503" s="249"/>
      <c r="I1503" s="249"/>
      <c r="J1503" s="249"/>
      <c r="K1503" s="249"/>
      <c r="L1503" s="249"/>
      <c r="M1503" s="249"/>
      <c r="N1503" s="249"/>
      <c r="O1503" s="249"/>
      <c r="P1503" s="249"/>
      <c r="Q1503" s="249"/>
      <c r="R1503" s="249"/>
      <c r="S1503" s="249"/>
      <c r="T1503" s="249"/>
      <c r="U1503" s="249"/>
      <c r="V1503" s="249"/>
      <c r="W1503" s="249"/>
      <c r="X1503" s="249"/>
      <c r="Y1503" s="249"/>
      <c r="Z1503" s="26"/>
      <c r="AA1503" s="252">
        <v>81</v>
      </c>
      <c r="AB1503" s="252"/>
      <c r="AC1503" s="252"/>
      <c r="AD1503" s="252"/>
      <c r="AE1503" s="252"/>
      <c r="AF1503" s="26"/>
      <c r="AG1503" s="252">
        <v>235</v>
      </c>
      <c r="AH1503" s="252"/>
      <c r="AI1503" s="252"/>
      <c r="AJ1503" s="252"/>
      <c r="AK1503" s="252"/>
      <c r="AL1503" s="26"/>
      <c r="AM1503" s="250">
        <v>54</v>
      </c>
      <c r="AN1503" s="250"/>
      <c r="AO1503" s="250"/>
      <c r="AP1503" s="250"/>
      <c r="AQ1503" s="250"/>
      <c r="BA1503" s="3" t="s">
        <v>497</v>
      </c>
      <c r="BB1503" s="3" t="s">
        <v>498</v>
      </c>
    </row>
    <row r="1504" spans="1:54" ht="13.5" thickBot="1" x14ac:dyDescent="0.25">
      <c r="A1504" s="3"/>
      <c r="B1504" s="58"/>
      <c r="C1504" s="58"/>
      <c r="D1504" s="58"/>
      <c r="F1504" s="26"/>
      <c r="G1504" s="26"/>
      <c r="H1504" s="26"/>
      <c r="I1504" s="26"/>
      <c r="J1504" s="26"/>
      <c r="K1504" s="26"/>
      <c r="L1504" s="26"/>
      <c r="M1504" s="26"/>
      <c r="N1504" s="26"/>
      <c r="O1504" s="26"/>
      <c r="P1504" s="26"/>
      <c r="Q1504" s="26"/>
      <c r="R1504" s="26"/>
      <c r="S1504" s="26"/>
      <c r="T1504" s="26"/>
      <c r="U1504" s="26"/>
      <c r="V1504" s="26"/>
      <c r="W1504" s="26"/>
      <c r="X1504" s="26"/>
      <c r="Y1504" s="26"/>
      <c r="Z1504" s="26"/>
      <c r="AA1504" s="237">
        <f>SUBTOTAL(9,AA1503:AE1503)</f>
        <v>81</v>
      </c>
      <c r="AB1504" s="237"/>
      <c r="AC1504" s="237"/>
      <c r="AD1504" s="237"/>
      <c r="AE1504" s="237"/>
      <c r="AF1504" s="26"/>
      <c r="AG1504" s="237">
        <f>SUBTOTAL(9,AG1503:AK1503)</f>
        <v>235</v>
      </c>
      <c r="AH1504" s="237"/>
      <c r="AI1504" s="237"/>
      <c r="AJ1504" s="237"/>
      <c r="AK1504" s="237"/>
      <c r="AL1504" s="133"/>
      <c r="AM1504" s="237">
        <f>SUBTOTAL(9,AM1503:AQ1503)</f>
        <v>54</v>
      </c>
      <c r="AN1504" s="237"/>
      <c r="AO1504" s="237"/>
      <c r="AP1504" s="237"/>
      <c r="AQ1504" s="237"/>
    </row>
    <row r="1505" spans="1:57" ht="13.5" thickTop="1" x14ac:dyDescent="0.2">
      <c r="A1505" s="3"/>
      <c r="B1505" s="58"/>
      <c r="C1505" s="58"/>
      <c r="D1505" s="58"/>
      <c r="F1505" s="26"/>
      <c r="G1505" s="26"/>
      <c r="H1505" s="26"/>
      <c r="I1505" s="26"/>
      <c r="J1505" s="26"/>
      <c r="K1505" s="26"/>
      <c r="L1505" s="26"/>
      <c r="M1505" s="26"/>
      <c r="N1505" s="26"/>
      <c r="O1505" s="26"/>
      <c r="P1505" s="26"/>
      <c r="Q1505" s="26"/>
      <c r="R1505" s="26"/>
      <c r="S1505" s="26"/>
      <c r="T1505" s="26"/>
      <c r="U1505" s="26"/>
      <c r="V1505" s="26"/>
      <c r="W1505" s="26"/>
      <c r="X1505" s="26"/>
      <c r="Y1505" s="26"/>
      <c r="Z1505" s="26"/>
      <c r="AA1505" s="41"/>
      <c r="AB1505" s="41"/>
      <c r="AC1505" s="41"/>
      <c r="AD1505" s="41"/>
      <c r="AE1505" s="41"/>
      <c r="AF1505" s="26"/>
      <c r="AG1505" s="92"/>
      <c r="AH1505" s="92"/>
      <c r="AI1505" s="92"/>
      <c r="AJ1505" s="92"/>
      <c r="AK1505" s="92"/>
      <c r="AL1505" s="133"/>
      <c r="AM1505" s="92"/>
      <c r="AN1505" s="92"/>
      <c r="AO1505" s="92"/>
      <c r="AP1505" s="92"/>
      <c r="AQ1505" s="92"/>
    </row>
    <row r="1506" spans="1:57" x14ac:dyDescent="0.2">
      <c r="A1506" s="3"/>
      <c r="B1506" s="3"/>
      <c r="C1506" s="3"/>
      <c r="D1506" s="3"/>
      <c r="F1506" s="26"/>
      <c r="G1506" s="26"/>
      <c r="H1506" s="26"/>
      <c r="I1506" s="26"/>
      <c r="J1506" s="26"/>
      <c r="K1506" s="26"/>
      <c r="L1506" s="26"/>
      <c r="M1506" s="26"/>
      <c r="N1506" s="26"/>
      <c r="O1506" s="26"/>
      <c r="P1506" s="26"/>
      <c r="Q1506" s="26"/>
      <c r="R1506" s="26"/>
      <c r="S1506" s="26"/>
      <c r="T1506" s="26"/>
      <c r="U1506" s="26"/>
      <c r="V1506" s="26"/>
      <c r="W1506" s="26"/>
      <c r="X1506" s="26"/>
      <c r="Y1506" s="26"/>
      <c r="Z1506" s="26"/>
      <c r="AA1506" s="26"/>
      <c r="AB1506" s="26"/>
      <c r="AC1506" s="26"/>
      <c r="AD1506" s="26"/>
      <c r="AE1506" s="26"/>
      <c r="AF1506" s="26"/>
      <c r="AG1506" s="26"/>
      <c r="AH1506" s="26"/>
      <c r="AI1506" s="26"/>
      <c r="AJ1506" s="26"/>
      <c r="AK1506" s="26"/>
      <c r="AL1506" s="26"/>
      <c r="AM1506" s="26"/>
      <c r="AN1506" s="26"/>
      <c r="AO1506" s="26"/>
      <c r="AP1506" s="26"/>
      <c r="AQ1506" s="26"/>
    </row>
    <row r="1507" spans="1:57" x14ac:dyDescent="0.2">
      <c r="A1507" s="3"/>
      <c r="B1507" s="58"/>
      <c r="C1507" s="58"/>
      <c r="D1507" s="58"/>
      <c r="F1507" s="255" t="str">
        <f>(MID(F1496,1,2)+1)&amp;"."</f>
        <v>16.</v>
      </c>
      <c r="G1507" s="255"/>
      <c r="H1507" s="238" t="s">
        <v>499</v>
      </c>
      <c r="I1507" s="238"/>
      <c r="J1507" s="238"/>
      <c r="K1507" s="238"/>
      <c r="L1507" s="238"/>
      <c r="M1507" s="238"/>
      <c r="N1507" s="238"/>
      <c r="O1507" s="238"/>
      <c r="P1507" s="238"/>
      <c r="Q1507" s="238"/>
      <c r="R1507" s="238"/>
      <c r="S1507" s="238"/>
      <c r="T1507" s="238"/>
      <c r="U1507" s="238"/>
      <c r="V1507" s="238"/>
      <c r="W1507" s="238"/>
      <c r="X1507" s="238"/>
      <c r="Y1507" s="238"/>
      <c r="Z1507" s="238"/>
      <c r="AA1507" s="238"/>
      <c r="AB1507" s="238"/>
      <c r="AC1507" s="238"/>
      <c r="AD1507" s="238"/>
      <c r="AE1507" s="238"/>
      <c r="AF1507" s="238"/>
      <c r="AG1507" s="238"/>
      <c r="AH1507" s="238"/>
      <c r="AI1507" s="238"/>
      <c r="AJ1507" s="238"/>
      <c r="AK1507" s="238"/>
      <c r="AL1507" s="238"/>
      <c r="AM1507" s="238"/>
      <c r="AN1507" s="238"/>
      <c r="AO1507" s="238"/>
      <c r="AP1507" s="238"/>
      <c r="AQ1507" s="238"/>
    </row>
    <row r="1508" spans="1:57" x14ac:dyDescent="0.2">
      <c r="B1508" s="56"/>
      <c r="C1508" s="57"/>
      <c r="D1508" s="56"/>
      <c r="F1508" s="26"/>
      <c r="G1508" s="26"/>
      <c r="H1508" s="26"/>
      <c r="I1508" s="26"/>
      <c r="J1508" s="26"/>
      <c r="K1508" s="26"/>
      <c r="L1508" s="26"/>
      <c r="M1508" s="26"/>
      <c r="N1508" s="26"/>
      <c r="O1508" s="26"/>
      <c r="P1508" s="26"/>
      <c r="Q1508" s="26"/>
      <c r="R1508" s="26"/>
      <c r="S1508" s="26"/>
      <c r="T1508" s="26"/>
      <c r="U1508" s="26"/>
      <c r="V1508" s="26"/>
      <c r="W1508" s="26"/>
      <c r="X1508" s="26"/>
      <c r="Y1508" s="26"/>
      <c r="Z1508" s="26"/>
      <c r="AA1508" s="26"/>
      <c r="AB1508" s="26"/>
      <c r="AC1508" s="26"/>
      <c r="AD1508" s="26"/>
      <c r="AE1508" s="26"/>
      <c r="AF1508" s="26"/>
      <c r="AG1508" s="26"/>
      <c r="AH1508" s="26"/>
      <c r="AI1508" s="26"/>
      <c r="AJ1508" s="26"/>
      <c r="AK1508" s="26"/>
      <c r="AL1508" s="26"/>
      <c r="AM1508" s="26"/>
      <c r="AN1508" s="26"/>
      <c r="AO1508" s="26"/>
      <c r="AP1508" s="26"/>
      <c r="AQ1508" s="26"/>
    </row>
    <row r="1509" spans="1:57" ht="12.75" customHeight="1" x14ac:dyDescent="0.2">
      <c r="A1509" s="3"/>
      <c r="B1509" s="58"/>
      <c r="C1509" s="58"/>
      <c r="D1509" s="58"/>
      <c r="F1509" s="211" t="s">
        <v>616</v>
      </c>
      <c r="G1509" s="211"/>
      <c r="H1509" s="211"/>
      <c r="I1509" s="211"/>
      <c r="J1509" s="211"/>
      <c r="K1509" s="211"/>
      <c r="L1509" s="211"/>
      <c r="M1509" s="211"/>
      <c r="N1509" s="211"/>
      <c r="O1509" s="211"/>
      <c r="P1509" s="211"/>
      <c r="Q1509" s="211"/>
      <c r="R1509" s="211"/>
      <c r="S1509" s="211"/>
      <c r="T1509" s="211"/>
      <c r="U1509" s="211"/>
      <c r="V1509" s="211"/>
      <c r="W1509" s="211"/>
      <c r="X1509" s="211"/>
      <c r="Y1509" s="211"/>
      <c r="Z1509" s="211"/>
      <c r="AA1509" s="211"/>
      <c r="AB1509" s="211"/>
      <c r="AC1509" s="211"/>
      <c r="AD1509" s="211"/>
      <c r="AE1509" s="211"/>
      <c r="AF1509" s="211"/>
      <c r="AG1509" s="211"/>
      <c r="AH1509" s="211"/>
      <c r="AI1509" s="211"/>
      <c r="AJ1509" s="211"/>
      <c r="AK1509" s="211"/>
      <c r="AL1509" s="211"/>
      <c r="AM1509" s="211"/>
      <c r="AN1509" s="211"/>
      <c r="AO1509" s="211"/>
      <c r="AP1509" s="211"/>
      <c r="AQ1509" s="211"/>
    </row>
    <row r="1510" spans="1:57" x14ac:dyDescent="0.2">
      <c r="A1510" s="3"/>
      <c r="B1510" s="58"/>
      <c r="C1510" s="58"/>
      <c r="D1510" s="58"/>
      <c r="F1510" s="211"/>
      <c r="G1510" s="211"/>
      <c r="H1510" s="211"/>
      <c r="I1510" s="211"/>
      <c r="J1510" s="211"/>
      <c r="K1510" s="211"/>
      <c r="L1510" s="211"/>
      <c r="M1510" s="211"/>
      <c r="N1510" s="211"/>
      <c r="O1510" s="211"/>
      <c r="P1510" s="211"/>
      <c r="Q1510" s="211"/>
      <c r="R1510" s="211"/>
      <c r="S1510" s="211"/>
      <c r="T1510" s="211"/>
      <c r="U1510" s="211"/>
      <c r="V1510" s="211"/>
      <c r="W1510" s="211"/>
      <c r="X1510" s="211"/>
      <c r="Y1510" s="211"/>
      <c r="Z1510" s="211"/>
      <c r="AA1510" s="211"/>
      <c r="AB1510" s="211"/>
      <c r="AC1510" s="211"/>
      <c r="AD1510" s="211"/>
      <c r="AE1510" s="211"/>
      <c r="AF1510" s="211"/>
      <c r="AG1510" s="211"/>
      <c r="AH1510" s="211"/>
      <c r="AI1510" s="211"/>
      <c r="AJ1510" s="211"/>
      <c r="AK1510" s="211"/>
      <c r="AL1510" s="211"/>
      <c r="AM1510" s="211"/>
      <c r="AN1510" s="211"/>
      <c r="AO1510" s="211"/>
      <c r="AP1510" s="211"/>
      <c r="AQ1510" s="211"/>
    </row>
    <row r="1511" spans="1:57" x14ac:dyDescent="0.2">
      <c r="A1511" s="3"/>
      <c r="B1511" s="58"/>
      <c r="C1511" s="58"/>
      <c r="D1511" s="58"/>
      <c r="F1511" s="134"/>
      <c r="G1511" s="134"/>
      <c r="H1511" s="134"/>
      <c r="I1511" s="134"/>
      <c r="J1511" s="134"/>
      <c r="K1511" s="134"/>
      <c r="L1511" s="134"/>
      <c r="M1511" s="134"/>
      <c r="N1511" s="134"/>
      <c r="O1511" s="134"/>
      <c r="P1511" s="134"/>
      <c r="Q1511" s="134"/>
      <c r="R1511" s="134"/>
      <c r="S1511" s="134"/>
      <c r="T1511" s="134"/>
      <c r="U1511" s="134"/>
      <c r="V1511" s="134"/>
      <c r="W1511" s="134"/>
      <c r="X1511" s="134"/>
      <c r="Y1511" s="134"/>
      <c r="Z1511" s="134"/>
      <c r="AA1511" s="135"/>
      <c r="AB1511" s="135"/>
      <c r="AC1511" s="135"/>
      <c r="AD1511" s="135"/>
      <c r="AE1511" s="135"/>
      <c r="AF1511" s="134"/>
      <c r="AG1511" s="134"/>
      <c r="AH1511" s="134"/>
      <c r="AI1511" s="134"/>
      <c r="AJ1511" s="134"/>
      <c r="AK1511" s="134"/>
      <c r="AL1511" s="134"/>
      <c r="AM1511" s="134"/>
      <c r="AN1511" s="134"/>
      <c r="AO1511" s="134"/>
      <c r="AP1511" s="134"/>
      <c r="AQ1511" s="134"/>
    </row>
    <row r="1512" spans="1:57" x14ac:dyDescent="0.2">
      <c r="A1512" s="3"/>
      <c r="B1512" s="58"/>
      <c r="C1512" s="58"/>
      <c r="D1512" s="58"/>
      <c r="F1512" s="26"/>
      <c r="G1512" s="26"/>
      <c r="H1512" s="26"/>
      <c r="I1512" s="26"/>
      <c r="J1512" s="26"/>
      <c r="K1512" s="26"/>
      <c r="L1512" s="26"/>
      <c r="M1512" s="26"/>
      <c r="N1512" s="26"/>
      <c r="O1512" s="26"/>
      <c r="P1512" s="26"/>
      <c r="Q1512" s="26"/>
      <c r="R1512" s="26"/>
      <c r="S1512" s="26"/>
      <c r="T1512" s="26"/>
      <c r="U1512" s="26"/>
      <c r="V1512" s="26"/>
      <c r="W1512" s="26"/>
      <c r="X1512" s="26"/>
      <c r="Y1512" s="26"/>
      <c r="Z1512" s="26"/>
      <c r="AA1512" s="246" t="str">
        <f>AA212</f>
        <v>31 грудня 
2017  року</v>
      </c>
      <c r="AB1512" s="246"/>
      <c r="AC1512" s="246"/>
      <c r="AD1512" s="246"/>
      <c r="AE1512" s="246"/>
      <c r="AF1512" s="26"/>
      <c r="AG1512" s="246" t="str">
        <f>AG212</f>
        <v>31 грудня 
2016 року</v>
      </c>
      <c r="AH1512" s="246"/>
      <c r="AI1512" s="246"/>
      <c r="AJ1512" s="246"/>
      <c r="AK1512" s="246"/>
      <c r="AL1512" s="26"/>
      <c r="AM1512" s="246" t="str">
        <f>AM212</f>
        <v>31 грудня
2015 року</v>
      </c>
      <c r="AN1512" s="246"/>
      <c r="AO1512" s="246"/>
      <c r="AP1512" s="246"/>
      <c r="AQ1512" s="246"/>
    </row>
    <row r="1513" spans="1:57" x14ac:dyDescent="0.2">
      <c r="A1513" s="3"/>
      <c r="B1513" s="58"/>
      <c r="C1513" s="58"/>
      <c r="D1513" s="58"/>
      <c r="F1513" s="26"/>
      <c r="G1513" s="26"/>
      <c r="H1513" s="26"/>
      <c r="I1513" s="26"/>
      <c r="J1513" s="26"/>
      <c r="K1513" s="26"/>
      <c r="L1513" s="26"/>
      <c r="M1513" s="26"/>
      <c r="N1513" s="26"/>
      <c r="O1513" s="26"/>
      <c r="P1513" s="26"/>
      <c r="Q1513" s="26"/>
      <c r="R1513" s="26"/>
      <c r="S1513" s="26"/>
      <c r="T1513" s="26"/>
      <c r="U1513" s="26"/>
      <c r="V1513" s="26"/>
      <c r="W1513" s="26"/>
      <c r="X1513" s="26"/>
      <c r="Y1513" s="26"/>
      <c r="Z1513" s="26"/>
      <c r="AA1513" s="247"/>
      <c r="AB1513" s="247"/>
      <c r="AC1513" s="247"/>
      <c r="AD1513" s="247"/>
      <c r="AE1513" s="247"/>
      <c r="AF1513" s="26"/>
      <c r="AG1513" s="247"/>
      <c r="AH1513" s="247"/>
      <c r="AI1513" s="247"/>
      <c r="AJ1513" s="247"/>
      <c r="AK1513" s="247"/>
      <c r="AL1513" s="26"/>
      <c r="AM1513" s="247"/>
      <c r="AN1513" s="247"/>
      <c r="AO1513" s="247"/>
      <c r="AP1513" s="247"/>
      <c r="AQ1513" s="247"/>
    </row>
    <row r="1514" spans="1:57" x14ac:dyDescent="0.2">
      <c r="A1514" s="3"/>
      <c r="B1514" s="58"/>
      <c r="C1514" s="58"/>
      <c r="D1514" s="58"/>
      <c r="F1514" s="249" t="s">
        <v>500</v>
      </c>
      <c r="G1514" s="249"/>
      <c r="H1514" s="249"/>
      <c r="I1514" s="249"/>
      <c r="J1514" s="249"/>
      <c r="K1514" s="249"/>
      <c r="L1514" s="249"/>
      <c r="M1514" s="249"/>
      <c r="N1514" s="249"/>
      <c r="O1514" s="249"/>
      <c r="P1514" s="249"/>
      <c r="Q1514" s="249"/>
      <c r="R1514" s="249"/>
      <c r="S1514" s="249"/>
      <c r="T1514" s="249"/>
      <c r="U1514" s="249"/>
      <c r="V1514" s="249"/>
      <c r="W1514" s="249"/>
      <c r="X1514" s="26"/>
      <c r="Y1514" s="26"/>
      <c r="Z1514" s="26"/>
      <c r="AA1514" s="231">
        <v>-12</v>
      </c>
      <c r="AB1514" s="231"/>
      <c r="AC1514" s="231"/>
      <c r="AD1514" s="231"/>
      <c r="AE1514" s="231"/>
      <c r="AF1514" s="26"/>
      <c r="AG1514" s="231">
        <v>-2</v>
      </c>
      <c r="AH1514" s="231"/>
      <c r="AI1514" s="231"/>
      <c r="AJ1514" s="231"/>
      <c r="AK1514" s="231"/>
      <c r="AL1514" s="26"/>
      <c r="AM1514" s="250">
        <v>-16</v>
      </c>
      <c r="AN1514" s="250"/>
      <c r="AO1514" s="250"/>
      <c r="AP1514" s="250"/>
      <c r="AQ1514" s="250"/>
      <c r="BA1514" s="3" t="s">
        <v>501</v>
      </c>
      <c r="BB1514" s="3" t="s">
        <v>502</v>
      </c>
      <c r="BC1514" s="3" t="s">
        <v>503</v>
      </c>
      <c r="BD1514" s="3" t="s">
        <v>504</v>
      </c>
      <c r="BE1514" s="3" t="s">
        <v>505</v>
      </c>
    </row>
    <row r="1515" spans="1:57" x14ac:dyDescent="0.2">
      <c r="A1515" s="3"/>
      <c r="B1515" s="58"/>
      <c r="C1515" s="58"/>
      <c r="D1515" s="58"/>
      <c r="F1515" s="249" t="s">
        <v>506</v>
      </c>
      <c r="G1515" s="249"/>
      <c r="H1515" s="249"/>
      <c r="I1515" s="249"/>
      <c r="J1515" s="249"/>
      <c r="K1515" s="249"/>
      <c r="L1515" s="249"/>
      <c r="M1515" s="249"/>
      <c r="N1515" s="249"/>
      <c r="O1515" s="249"/>
      <c r="P1515" s="249"/>
      <c r="Q1515" s="249"/>
      <c r="R1515" s="249"/>
      <c r="S1515" s="249"/>
      <c r="T1515" s="249"/>
      <c r="U1515" s="249"/>
      <c r="V1515" s="249"/>
      <c r="W1515" s="249"/>
      <c r="X1515" s="26"/>
      <c r="Y1515" s="26"/>
      <c r="Z1515" s="26"/>
      <c r="AA1515" s="231">
        <v>-91</v>
      </c>
      <c r="AB1515" s="231"/>
      <c r="AC1515" s="231"/>
      <c r="AD1515" s="231"/>
      <c r="AE1515" s="231"/>
      <c r="AF1515" s="26"/>
      <c r="AG1515" s="231">
        <v>-243</v>
      </c>
      <c r="AH1515" s="231"/>
      <c r="AI1515" s="231"/>
      <c r="AJ1515" s="231"/>
      <c r="AK1515" s="231"/>
      <c r="AL1515" s="26"/>
      <c r="AM1515" s="250">
        <v>-119</v>
      </c>
      <c r="AN1515" s="250"/>
      <c r="AO1515" s="250"/>
      <c r="AP1515" s="250"/>
      <c r="AQ1515" s="250"/>
      <c r="AU1515" s="3" t="s">
        <v>91</v>
      </c>
      <c r="BA1515" s="3" t="s">
        <v>507</v>
      </c>
      <c r="BB1515" s="3" t="s">
        <v>508</v>
      </c>
      <c r="BC1515" s="3" t="s">
        <v>509</v>
      </c>
      <c r="BD1515" s="3" t="s">
        <v>510</v>
      </c>
    </row>
    <row r="1516" spans="1:57" ht="13.5" thickBot="1" x14ac:dyDescent="0.25">
      <c r="A1516" s="3"/>
      <c r="B1516" s="58"/>
      <c r="C1516" s="58"/>
      <c r="D1516" s="56"/>
      <c r="F1516" s="26"/>
      <c r="G1516" s="26"/>
      <c r="H1516" s="26"/>
      <c r="I1516" s="26"/>
      <c r="J1516" s="26"/>
      <c r="K1516" s="26"/>
      <c r="L1516" s="26"/>
      <c r="M1516" s="26"/>
      <c r="N1516" s="26"/>
      <c r="O1516" s="26"/>
      <c r="P1516" s="26"/>
      <c r="Q1516" s="26"/>
      <c r="R1516" s="26"/>
      <c r="S1516" s="26"/>
      <c r="T1516" s="26"/>
      <c r="U1516" s="26"/>
      <c r="V1516" s="26"/>
      <c r="W1516" s="26"/>
      <c r="X1516" s="26"/>
      <c r="Y1516" s="26"/>
      <c r="Z1516" s="26"/>
      <c r="AA1516" s="237">
        <f>SUBTOTAL(9,AA1514:AE1515)</f>
        <v>-103</v>
      </c>
      <c r="AB1516" s="237"/>
      <c r="AC1516" s="237"/>
      <c r="AD1516" s="237"/>
      <c r="AE1516" s="237"/>
      <c r="AF1516" s="26"/>
      <c r="AG1516" s="237">
        <f>SUBTOTAL(9,AG1514:AK1515)</f>
        <v>-245</v>
      </c>
      <c r="AH1516" s="237"/>
      <c r="AI1516" s="237"/>
      <c r="AJ1516" s="237"/>
      <c r="AK1516" s="237"/>
      <c r="AL1516" s="133"/>
      <c r="AM1516" s="237">
        <f>SUBTOTAL(9,AM1514:AQ1515)</f>
        <v>-135</v>
      </c>
      <c r="AN1516" s="237"/>
      <c r="AO1516" s="237"/>
      <c r="AP1516" s="237"/>
      <c r="AQ1516" s="237"/>
    </row>
    <row r="1517" spans="1:57" ht="13.5" thickTop="1" x14ac:dyDescent="0.2">
      <c r="A1517" s="3"/>
      <c r="B1517" s="3"/>
      <c r="C1517" s="3"/>
      <c r="F1517" s="26"/>
      <c r="G1517" s="26"/>
      <c r="H1517" s="26"/>
      <c r="I1517" s="26"/>
      <c r="J1517" s="26"/>
      <c r="K1517" s="26"/>
      <c r="L1517" s="26"/>
      <c r="M1517" s="26"/>
      <c r="N1517" s="26"/>
      <c r="O1517" s="26"/>
      <c r="P1517" s="26"/>
      <c r="Q1517" s="26"/>
      <c r="R1517" s="26"/>
      <c r="S1517" s="26"/>
      <c r="T1517" s="26"/>
      <c r="U1517" s="26"/>
      <c r="V1517" s="26"/>
      <c r="W1517" s="26"/>
      <c r="X1517" s="26"/>
      <c r="Y1517" s="26"/>
      <c r="Z1517" s="26"/>
      <c r="AA1517" s="64"/>
      <c r="AB1517" s="64"/>
      <c r="AC1517" s="64"/>
      <c r="AD1517" s="64"/>
      <c r="AE1517" s="64"/>
      <c r="AF1517" s="26"/>
      <c r="AG1517" s="92"/>
      <c r="AH1517" s="92"/>
      <c r="AI1517" s="92"/>
      <c r="AJ1517" s="92"/>
      <c r="AK1517" s="92"/>
      <c r="AL1517" s="133"/>
      <c r="AM1517" s="92"/>
      <c r="AN1517" s="92"/>
      <c r="AO1517" s="92"/>
      <c r="AP1517" s="92"/>
      <c r="AQ1517" s="92"/>
    </row>
    <row r="1518" spans="1:57" x14ac:dyDescent="0.2">
      <c r="A1518" s="3"/>
      <c r="B1518" s="3"/>
      <c r="C1518" s="3"/>
      <c r="AA1518" s="36"/>
      <c r="AB1518" s="36"/>
      <c r="AC1518" s="36"/>
      <c r="AD1518" s="36"/>
      <c r="AE1518" s="36"/>
      <c r="AG1518" s="91"/>
      <c r="AH1518" s="91"/>
      <c r="AI1518" s="136"/>
      <c r="AJ1518" s="91"/>
      <c r="AK1518" s="91"/>
      <c r="AL1518" s="114"/>
      <c r="AM1518" s="91"/>
      <c r="AN1518" s="91"/>
      <c r="AO1518" s="91"/>
      <c r="AP1518" s="91"/>
      <c r="AQ1518" s="91"/>
    </row>
    <row r="1519" spans="1:57" x14ac:dyDescent="0.2">
      <c r="A1519" s="3"/>
      <c r="B1519" s="3"/>
      <c r="C1519" s="3"/>
      <c r="E1519" s="23"/>
      <c r="F1519" s="209" t="str">
        <f>(MID(F1507,1,2)+1)&amp;"."</f>
        <v>17.</v>
      </c>
      <c r="G1519" s="209"/>
      <c r="H1519" s="210" t="s">
        <v>511</v>
      </c>
      <c r="I1519" s="210"/>
      <c r="J1519" s="210"/>
      <c r="K1519" s="210"/>
      <c r="L1519" s="210"/>
      <c r="M1519" s="210"/>
      <c r="N1519" s="210"/>
      <c r="O1519" s="210"/>
      <c r="P1519" s="210"/>
      <c r="Q1519" s="210"/>
      <c r="R1519" s="210"/>
      <c r="S1519" s="210"/>
      <c r="T1519" s="210"/>
      <c r="U1519" s="210"/>
      <c r="V1519" s="210"/>
      <c r="W1519" s="210"/>
      <c r="X1519" s="210"/>
      <c r="Y1519" s="210"/>
      <c r="Z1519" s="210"/>
      <c r="AA1519" s="210"/>
      <c r="AB1519" s="210"/>
      <c r="AC1519" s="210"/>
      <c r="AD1519" s="210"/>
      <c r="AE1519" s="210"/>
      <c r="AF1519" s="210"/>
      <c r="AG1519" s="210"/>
      <c r="AH1519" s="210"/>
      <c r="AI1519" s="210"/>
      <c r="AJ1519" s="210"/>
      <c r="AK1519" s="210"/>
      <c r="AL1519" s="210"/>
      <c r="AM1519" s="210"/>
      <c r="AN1519" s="210"/>
      <c r="AO1519" s="210"/>
      <c r="AP1519" s="210"/>
      <c r="AQ1519" s="210"/>
    </row>
    <row r="1520" spans="1:57" x14ac:dyDescent="0.2">
      <c r="A1520" s="3"/>
      <c r="B1520" s="3"/>
      <c r="C1520" s="3"/>
      <c r="E1520" s="23"/>
    </row>
    <row r="1521" spans="1:43" x14ac:dyDescent="0.2">
      <c r="A1521" s="3"/>
      <c r="B1521" s="3"/>
      <c r="C1521" s="3"/>
      <c r="E1521" s="23"/>
      <c r="F1521" s="210" t="s">
        <v>512</v>
      </c>
      <c r="G1521" s="210"/>
      <c r="H1521" s="210"/>
      <c r="I1521" s="210"/>
      <c r="J1521" s="210"/>
      <c r="K1521" s="210"/>
      <c r="L1521" s="210"/>
      <c r="M1521" s="210"/>
      <c r="N1521" s="210"/>
      <c r="O1521" s="210"/>
      <c r="P1521" s="210"/>
      <c r="Q1521" s="210"/>
      <c r="R1521" s="210"/>
      <c r="S1521" s="210"/>
      <c r="T1521" s="210"/>
      <c r="U1521" s="210"/>
      <c r="V1521" s="210"/>
      <c r="W1521" s="210"/>
      <c r="X1521" s="210"/>
      <c r="Y1521" s="210"/>
      <c r="Z1521" s="210"/>
      <c r="AA1521" s="210"/>
      <c r="AB1521" s="210"/>
      <c r="AC1521" s="210"/>
      <c r="AD1521" s="210"/>
      <c r="AE1521" s="210"/>
      <c r="AF1521" s="210"/>
      <c r="AG1521" s="210"/>
      <c r="AH1521" s="210"/>
      <c r="AI1521" s="210"/>
      <c r="AJ1521" s="210"/>
      <c r="AK1521" s="210"/>
      <c r="AL1521" s="210"/>
      <c r="AM1521" s="210"/>
      <c r="AN1521" s="210"/>
      <c r="AO1521" s="210"/>
      <c r="AP1521" s="210"/>
      <c r="AQ1521" s="210"/>
    </row>
    <row r="1522" spans="1:43" x14ac:dyDescent="0.2">
      <c r="A1522" s="3"/>
      <c r="B1522" s="3"/>
      <c r="C1522" s="3"/>
      <c r="E1522" s="23"/>
      <c r="F1522" s="211" t="s">
        <v>513</v>
      </c>
      <c r="G1522" s="211"/>
      <c r="H1522" s="211"/>
      <c r="I1522" s="211"/>
      <c r="J1522" s="211"/>
      <c r="K1522" s="211"/>
      <c r="L1522" s="211"/>
      <c r="M1522" s="211"/>
      <c r="N1522" s="211"/>
      <c r="O1522" s="211"/>
      <c r="P1522" s="211"/>
      <c r="Q1522" s="211"/>
      <c r="R1522" s="211"/>
      <c r="S1522" s="211"/>
      <c r="T1522" s="211"/>
      <c r="U1522" s="211"/>
      <c r="V1522" s="211"/>
      <c r="W1522" s="211"/>
      <c r="X1522" s="211"/>
      <c r="Y1522" s="211"/>
      <c r="Z1522" s="211"/>
      <c r="AA1522" s="211"/>
      <c r="AB1522" s="211"/>
      <c r="AC1522" s="211"/>
      <c r="AD1522" s="211"/>
      <c r="AE1522" s="211"/>
      <c r="AF1522" s="211"/>
      <c r="AG1522" s="211"/>
      <c r="AH1522" s="211"/>
      <c r="AI1522" s="211"/>
      <c r="AJ1522" s="211"/>
      <c r="AK1522" s="211"/>
      <c r="AL1522" s="211"/>
      <c r="AM1522" s="211"/>
      <c r="AN1522" s="211"/>
      <c r="AO1522" s="211"/>
      <c r="AP1522" s="211"/>
      <c r="AQ1522" s="211"/>
    </row>
    <row r="1523" spans="1:43" x14ac:dyDescent="0.2">
      <c r="A1523" s="3"/>
      <c r="B1523" s="3"/>
      <c r="C1523" s="3"/>
      <c r="E1523" s="23"/>
      <c r="F1523" s="211"/>
      <c r="G1523" s="211"/>
      <c r="H1523" s="211"/>
      <c r="I1523" s="211"/>
      <c r="J1523" s="211"/>
      <c r="K1523" s="211"/>
      <c r="L1523" s="211"/>
      <c r="M1523" s="211"/>
      <c r="N1523" s="211"/>
      <c r="O1523" s="211"/>
      <c r="P1523" s="211"/>
      <c r="Q1523" s="211"/>
      <c r="R1523" s="211"/>
      <c r="S1523" s="211"/>
      <c r="T1523" s="211"/>
      <c r="U1523" s="211"/>
      <c r="V1523" s="211"/>
      <c r="W1523" s="211"/>
      <c r="X1523" s="211"/>
      <c r="Y1523" s="211"/>
      <c r="Z1523" s="211"/>
      <c r="AA1523" s="211"/>
      <c r="AB1523" s="211"/>
      <c r="AC1523" s="211"/>
      <c r="AD1523" s="211"/>
      <c r="AE1523" s="211"/>
      <c r="AF1523" s="211"/>
      <c r="AG1523" s="211"/>
      <c r="AH1523" s="211"/>
      <c r="AI1523" s="211"/>
      <c r="AJ1523" s="211"/>
      <c r="AK1523" s="211"/>
      <c r="AL1523" s="211"/>
      <c r="AM1523" s="211"/>
      <c r="AN1523" s="211"/>
      <c r="AO1523" s="211"/>
      <c r="AP1523" s="211"/>
      <c r="AQ1523" s="211"/>
    </row>
    <row r="1524" spans="1:43" x14ac:dyDescent="0.2">
      <c r="A1524" s="3"/>
      <c r="B1524" s="3"/>
      <c r="C1524" s="3"/>
      <c r="D1524" s="137"/>
      <c r="E1524" s="23"/>
      <c r="F1524" s="211"/>
      <c r="G1524" s="211"/>
      <c r="H1524" s="211"/>
      <c r="I1524" s="211"/>
      <c r="J1524" s="211"/>
      <c r="K1524" s="211"/>
      <c r="L1524" s="211"/>
      <c r="M1524" s="211"/>
      <c r="N1524" s="211"/>
      <c r="O1524" s="211"/>
      <c r="P1524" s="211"/>
      <c r="Q1524" s="211"/>
      <c r="R1524" s="211"/>
      <c r="S1524" s="211"/>
      <c r="T1524" s="211"/>
      <c r="U1524" s="211"/>
      <c r="V1524" s="211"/>
      <c r="W1524" s="211"/>
      <c r="X1524" s="211"/>
      <c r="Y1524" s="211"/>
      <c r="Z1524" s="211"/>
      <c r="AA1524" s="211"/>
      <c r="AB1524" s="211"/>
      <c r="AC1524" s="211"/>
      <c r="AD1524" s="211"/>
      <c r="AE1524" s="211"/>
      <c r="AF1524" s="211"/>
      <c r="AG1524" s="211"/>
      <c r="AH1524" s="211"/>
      <c r="AI1524" s="211"/>
      <c r="AJ1524" s="211"/>
      <c r="AK1524" s="211"/>
      <c r="AL1524" s="211"/>
      <c r="AM1524" s="211"/>
      <c r="AN1524" s="211"/>
      <c r="AO1524" s="211"/>
      <c r="AP1524" s="211"/>
      <c r="AQ1524" s="211"/>
    </row>
    <row r="1525" spans="1:43" x14ac:dyDescent="0.2">
      <c r="A1525" s="3"/>
      <c r="B1525" s="3"/>
      <c r="C1525" s="3"/>
      <c r="D1525" s="137"/>
      <c r="E1525" s="23"/>
      <c r="F1525" s="211"/>
      <c r="G1525" s="211"/>
      <c r="H1525" s="211"/>
      <c r="I1525" s="211"/>
      <c r="J1525" s="211"/>
      <c r="K1525" s="211"/>
      <c r="L1525" s="211"/>
      <c r="M1525" s="211"/>
      <c r="N1525" s="211"/>
      <c r="O1525" s="211"/>
      <c r="P1525" s="211"/>
      <c r="Q1525" s="211"/>
      <c r="R1525" s="211"/>
      <c r="S1525" s="211"/>
      <c r="T1525" s="211"/>
      <c r="U1525" s="211"/>
      <c r="V1525" s="211"/>
      <c r="W1525" s="211"/>
      <c r="X1525" s="211"/>
      <c r="Y1525" s="211"/>
      <c r="Z1525" s="211"/>
      <c r="AA1525" s="211"/>
      <c r="AB1525" s="211"/>
      <c r="AC1525" s="211"/>
      <c r="AD1525" s="211"/>
      <c r="AE1525" s="211"/>
      <c r="AF1525" s="211"/>
      <c r="AG1525" s="211"/>
      <c r="AH1525" s="211"/>
      <c r="AI1525" s="211"/>
      <c r="AJ1525" s="211"/>
      <c r="AK1525" s="211"/>
      <c r="AL1525" s="211"/>
      <c r="AM1525" s="211"/>
      <c r="AN1525" s="211"/>
      <c r="AO1525" s="211"/>
      <c r="AP1525" s="211"/>
      <c r="AQ1525" s="211"/>
    </row>
    <row r="1526" spans="1:43" x14ac:dyDescent="0.2">
      <c r="A1526" s="3"/>
      <c r="B1526" s="3"/>
      <c r="C1526" s="3"/>
      <c r="E1526" s="23"/>
    </row>
    <row r="1527" spans="1:43" x14ac:dyDescent="0.2">
      <c r="A1527" s="3"/>
      <c r="B1527" s="3"/>
      <c r="C1527" s="3"/>
      <c r="E1527" s="23"/>
      <c r="F1527" s="210" t="s">
        <v>514</v>
      </c>
      <c r="G1527" s="210"/>
      <c r="H1527" s="210"/>
      <c r="I1527" s="210"/>
      <c r="J1527" s="210"/>
      <c r="K1527" s="210"/>
      <c r="L1527" s="210"/>
      <c r="M1527" s="210"/>
      <c r="N1527" s="210"/>
      <c r="O1527" s="210"/>
      <c r="P1527" s="210"/>
      <c r="Q1527" s="210"/>
      <c r="R1527" s="210"/>
      <c r="S1527" s="210"/>
      <c r="T1527" s="210"/>
      <c r="U1527" s="210"/>
      <c r="V1527" s="210"/>
      <c r="W1527" s="210"/>
      <c r="X1527" s="210"/>
      <c r="Y1527" s="210"/>
      <c r="Z1527" s="210"/>
      <c r="AA1527" s="210"/>
      <c r="AB1527" s="210"/>
      <c r="AC1527" s="210"/>
      <c r="AD1527" s="210"/>
      <c r="AE1527" s="210"/>
      <c r="AF1527" s="210"/>
      <c r="AG1527" s="210"/>
      <c r="AH1527" s="210"/>
      <c r="AI1527" s="210"/>
      <c r="AJ1527" s="210"/>
      <c r="AK1527" s="210"/>
      <c r="AL1527" s="210"/>
      <c r="AM1527" s="210"/>
      <c r="AN1527" s="210"/>
      <c r="AO1527" s="210"/>
      <c r="AP1527" s="210"/>
      <c r="AQ1527" s="210"/>
    </row>
    <row r="1528" spans="1:43" x14ac:dyDescent="0.2">
      <c r="A1528" s="3"/>
      <c r="B1528" s="3"/>
      <c r="C1528" s="3"/>
      <c r="E1528" s="23"/>
      <c r="F1528" s="211" t="s">
        <v>515</v>
      </c>
      <c r="G1528" s="211"/>
      <c r="H1528" s="211"/>
      <c r="I1528" s="211"/>
      <c r="J1528" s="211"/>
      <c r="K1528" s="211"/>
      <c r="L1528" s="211"/>
      <c r="M1528" s="211"/>
      <c r="N1528" s="211"/>
      <c r="O1528" s="211"/>
      <c r="P1528" s="211"/>
      <c r="Q1528" s="211"/>
      <c r="R1528" s="211"/>
      <c r="S1528" s="211"/>
      <c r="T1528" s="211"/>
      <c r="U1528" s="211"/>
      <c r="V1528" s="211"/>
      <c r="W1528" s="211"/>
      <c r="X1528" s="211"/>
      <c r="Y1528" s="211"/>
      <c r="Z1528" s="211"/>
      <c r="AA1528" s="211"/>
      <c r="AB1528" s="211"/>
      <c r="AC1528" s="211"/>
      <c r="AD1528" s="211"/>
      <c r="AE1528" s="211"/>
      <c r="AF1528" s="211"/>
      <c r="AG1528" s="211"/>
      <c r="AH1528" s="211"/>
      <c r="AI1528" s="211"/>
      <c r="AJ1528" s="211"/>
      <c r="AK1528" s="211"/>
      <c r="AL1528" s="211"/>
      <c r="AM1528" s="211"/>
      <c r="AN1528" s="211"/>
      <c r="AO1528" s="211"/>
      <c r="AP1528" s="211"/>
      <c r="AQ1528" s="211"/>
    </row>
    <row r="1529" spans="1:43" x14ac:dyDescent="0.2">
      <c r="A1529" s="3"/>
      <c r="B1529" s="3"/>
      <c r="C1529" s="3"/>
      <c r="E1529" s="23"/>
      <c r="F1529" s="211"/>
      <c r="G1529" s="211"/>
      <c r="H1529" s="211"/>
      <c r="I1529" s="211"/>
      <c r="J1529" s="211"/>
      <c r="K1529" s="211"/>
      <c r="L1529" s="211"/>
      <c r="M1529" s="211"/>
      <c r="N1529" s="211"/>
      <c r="O1529" s="211"/>
      <c r="P1529" s="211"/>
      <c r="Q1529" s="211"/>
      <c r="R1529" s="211"/>
      <c r="S1529" s="211"/>
      <c r="T1529" s="211"/>
      <c r="U1529" s="211"/>
      <c r="V1529" s="211"/>
      <c r="W1529" s="211"/>
      <c r="X1529" s="211"/>
      <c r="Y1529" s="211"/>
      <c r="Z1529" s="211"/>
      <c r="AA1529" s="211"/>
      <c r="AB1529" s="211"/>
      <c r="AC1529" s="211"/>
      <c r="AD1529" s="211"/>
      <c r="AE1529" s="211"/>
      <c r="AF1529" s="211"/>
      <c r="AG1529" s="211"/>
      <c r="AH1529" s="211"/>
      <c r="AI1529" s="211"/>
      <c r="AJ1529" s="211"/>
      <c r="AK1529" s="211"/>
      <c r="AL1529" s="211"/>
      <c r="AM1529" s="211"/>
      <c r="AN1529" s="211"/>
      <c r="AO1529" s="211"/>
      <c r="AP1529" s="211"/>
      <c r="AQ1529" s="211"/>
    </row>
    <row r="1530" spans="1:43" x14ac:dyDescent="0.2">
      <c r="A1530" s="3"/>
      <c r="B1530" s="3"/>
      <c r="C1530" s="3"/>
      <c r="D1530" s="138"/>
      <c r="E1530" s="23"/>
      <c r="F1530" s="211"/>
      <c r="G1530" s="211"/>
      <c r="H1530" s="211"/>
      <c r="I1530" s="211"/>
      <c r="J1530" s="211"/>
      <c r="K1530" s="211"/>
      <c r="L1530" s="211"/>
      <c r="M1530" s="211"/>
      <c r="N1530" s="211"/>
      <c r="O1530" s="211"/>
      <c r="P1530" s="211"/>
      <c r="Q1530" s="211"/>
      <c r="R1530" s="211"/>
      <c r="S1530" s="211"/>
      <c r="T1530" s="211"/>
      <c r="U1530" s="211"/>
      <c r="V1530" s="211"/>
      <c r="W1530" s="211"/>
      <c r="X1530" s="211"/>
      <c r="Y1530" s="211"/>
      <c r="Z1530" s="211"/>
      <c r="AA1530" s="211"/>
      <c r="AB1530" s="211"/>
      <c r="AC1530" s="211"/>
      <c r="AD1530" s="211"/>
      <c r="AE1530" s="211"/>
      <c r="AF1530" s="211"/>
      <c r="AG1530" s="211"/>
      <c r="AH1530" s="211"/>
      <c r="AI1530" s="211"/>
      <c r="AJ1530" s="211"/>
      <c r="AK1530" s="211"/>
      <c r="AL1530" s="211"/>
      <c r="AM1530" s="211"/>
      <c r="AN1530" s="211"/>
      <c r="AO1530" s="211"/>
      <c r="AP1530" s="211"/>
      <c r="AQ1530" s="211"/>
    </row>
    <row r="1531" spans="1:43" x14ac:dyDescent="0.2">
      <c r="A1531" s="3"/>
      <c r="B1531" s="3"/>
      <c r="C1531" s="3"/>
      <c r="D1531" s="137"/>
      <c r="E1531" s="23"/>
      <c r="F1531" s="211"/>
      <c r="G1531" s="211"/>
      <c r="H1531" s="211"/>
      <c r="I1531" s="211"/>
      <c r="J1531" s="211"/>
      <c r="K1531" s="211"/>
      <c r="L1531" s="211"/>
      <c r="M1531" s="211"/>
      <c r="N1531" s="211"/>
      <c r="O1531" s="211"/>
      <c r="P1531" s="211"/>
      <c r="Q1531" s="211"/>
      <c r="R1531" s="211"/>
      <c r="S1531" s="211"/>
      <c r="T1531" s="211"/>
      <c r="U1531" s="211"/>
      <c r="V1531" s="211"/>
      <c r="W1531" s="211"/>
      <c r="X1531" s="211"/>
      <c r="Y1531" s="211"/>
      <c r="Z1531" s="211"/>
      <c r="AA1531" s="211"/>
      <c r="AB1531" s="211"/>
      <c r="AC1531" s="211"/>
      <c r="AD1531" s="211"/>
      <c r="AE1531" s="211"/>
      <c r="AF1531" s="211"/>
      <c r="AG1531" s="211"/>
      <c r="AH1531" s="211"/>
      <c r="AI1531" s="211"/>
      <c r="AJ1531" s="211"/>
      <c r="AK1531" s="211"/>
      <c r="AL1531" s="211"/>
      <c r="AM1531" s="211"/>
      <c r="AN1531" s="211"/>
      <c r="AO1531" s="211"/>
      <c r="AP1531" s="211"/>
      <c r="AQ1531" s="211"/>
    </row>
    <row r="1532" spans="1:43" x14ac:dyDescent="0.2">
      <c r="A1532" s="3"/>
      <c r="B1532" s="3"/>
      <c r="C1532" s="3"/>
      <c r="E1532" s="23"/>
      <c r="F1532" s="211"/>
      <c r="G1532" s="211"/>
      <c r="H1532" s="211"/>
      <c r="I1532" s="211"/>
      <c r="J1532" s="211"/>
      <c r="K1532" s="211"/>
      <c r="L1532" s="211"/>
      <c r="M1532" s="211"/>
      <c r="N1532" s="211"/>
      <c r="O1532" s="211"/>
      <c r="P1532" s="211"/>
      <c r="Q1532" s="211"/>
      <c r="R1532" s="211"/>
      <c r="S1532" s="211"/>
      <c r="T1532" s="211"/>
      <c r="U1532" s="211"/>
      <c r="V1532" s="211"/>
      <c r="W1532" s="211"/>
      <c r="X1532" s="211"/>
      <c r="Y1532" s="211"/>
      <c r="Z1532" s="211"/>
      <c r="AA1532" s="211"/>
      <c r="AB1532" s="211"/>
      <c r="AC1532" s="211"/>
      <c r="AD1532" s="211"/>
      <c r="AE1532" s="211"/>
      <c r="AF1532" s="211"/>
      <c r="AG1532" s="211"/>
      <c r="AH1532" s="211"/>
      <c r="AI1532" s="211"/>
      <c r="AJ1532" s="211"/>
      <c r="AK1532" s="211"/>
      <c r="AL1532" s="211"/>
      <c r="AM1532" s="211"/>
      <c r="AN1532" s="211"/>
      <c r="AO1532" s="211"/>
      <c r="AP1532" s="211"/>
      <c r="AQ1532" s="211"/>
    </row>
    <row r="1533" spans="1:43" x14ac:dyDescent="0.2">
      <c r="A1533" s="3"/>
      <c r="B1533" s="3"/>
      <c r="C1533" s="3"/>
      <c r="E1533" s="23"/>
      <c r="F1533" s="211"/>
      <c r="G1533" s="211"/>
      <c r="H1533" s="211"/>
      <c r="I1533" s="211"/>
      <c r="J1533" s="211"/>
      <c r="K1533" s="211"/>
      <c r="L1533" s="211"/>
      <c r="M1533" s="211"/>
      <c r="N1533" s="211"/>
      <c r="O1533" s="211"/>
      <c r="P1533" s="211"/>
      <c r="Q1533" s="211"/>
      <c r="R1533" s="211"/>
      <c r="S1533" s="211"/>
      <c r="T1533" s="211"/>
      <c r="U1533" s="211"/>
      <c r="V1533" s="211"/>
      <c r="W1533" s="211"/>
      <c r="X1533" s="211"/>
      <c r="Y1533" s="211"/>
      <c r="Z1533" s="211"/>
      <c r="AA1533" s="211"/>
      <c r="AB1533" s="211"/>
      <c r="AC1533" s="211"/>
      <c r="AD1533" s="211"/>
      <c r="AE1533" s="211"/>
      <c r="AF1533" s="211"/>
      <c r="AG1533" s="211"/>
      <c r="AH1533" s="211"/>
      <c r="AI1533" s="211"/>
      <c r="AJ1533" s="211"/>
      <c r="AK1533" s="211"/>
      <c r="AL1533" s="211"/>
      <c r="AM1533" s="211"/>
      <c r="AN1533" s="211"/>
      <c r="AO1533" s="211"/>
      <c r="AP1533" s="211"/>
      <c r="AQ1533" s="211"/>
    </row>
    <row r="1534" spans="1:43" x14ac:dyDescent="0.2">
      <c r="A1534" s="3"/>
      <c r="B1534" s="3"/>
      <c r="C1534" s="3"/>
      <c r="E1534" s="23"/>
      <c r="F1534" s="211"/>
      <c r="G1534" s="211"/>
      <c r="H1534" s="211"/>
      <c r="I1534" s="211"/>
      <c r="J1534" s="211"/>
      <c r="K1534" s="211"/>
      <c r="L1534" s="211"/>
      <c r="M1534" s="211"/>
      <c r="N1534" s="211"/>
      <c r="O1534" s="211"/>
      <c r="P1534" s="211"/>
      <c r="Q1534" s="211"/>
      <c r="R1534" s="211"/>
      <c r="S1534" s="211"/>
      <c r="T1534" s="211"/>
      <c r="U1534" s="211"/>
      <c r="V1534" s="211"/>
      <c r="W1534" s="211"/>
      <c r="X1534" s="211"/>
      <c r="Y1534" s="211"/>
      <c r="Z1534" s="211"/>
      <c r="AA1534" s="211"/>
      <c r="AB1534" s="211"/>
      <c r="AC1534" s="211"/>
      <c r="AD1534" s="211"/>
      <c r="AE1534" s="211"/>
      <c r="AF1534" s="211"/>
      <c r="AG1534" s="211"/>
      <c r="AH1534" s="211"/>
      <c r="AI1534" s="211"/>
      <c r="AJ1534" s="211"/>
      <c r="AK1534" s="211"/>
      <c r="AL1534" s="211"/>
      <c r="AM1534" s="211"/>
      <c r="AN1534" s="211"/>
      <c r="AO1534" s="211"/>
      <c r="AP1534" s="211"/>
      <c r="AQ1534" s="211"/>
    </row>
    <row r="1535" spans="1:43" x14ac:dyDescent="0.2">
      <c r="A1535" s="3"/>
      <c r="B1535" s="3"/>
      <c r="C1535" s="3"/>
      <c r="E1535" s="23"/>
      <c r="F1535" s="211"/>
      <c r="G1535" s="211"/>
      <c r="H1535" s="211"/>
      <c r="I1535" s="211"/>
      <c r="J1535" s="211"/>
      <c r="K1535" s="211"/>
      <c r="L1535" s="211"/>
      <c r="M1535" s="211"/>
      <c r="N1535" s="211"/>
      <c r="O1535" s="211"/>
      <c r="P1535" s="211"/>
      <c r="Q1535" s="211"/>
      <c r="R1535" s="211"/>
      <c r="S1535" s="211"/>
      <c r="T1535" s="211"/>
      <c r="U1535" s="211"/>
      <c r="V1535" s="211"/>
      <c r="W1535" s="211"/>
      <c r="X1535" s="211"/>
      <c r="Y1535" s="211"/>
      <c r="Z1535" s="211"/>
      <c r="AA1535" s="211"/>
      <c r="AB1535" s="211"/>
      <c r="AC1535" s="211"/>
      <c r="AD1535" s="211"/>
      <c r="AE1535" s="211"/>
      <c r="AF1535" s="211"/>
      <c r="AG1535" s="211"/>
      <c r="AH1535" s="211"/>
      <c r="AI1535" s="211"/>
      <c r="AJ1535" s="211"/>
      <c r="AK1535" s="211"/>
      <c r="AL1535" s="211"/>
      <c r="AM1535" s="211"/>
      <c r="AN1535" s="211"/>
      <c r="AO1535" s="211"/>
      <c r="AP1535" s="211"/>
      <c r="AQ1535" s="211"/>
    </row>
    <row r="1536" spans="1:43" x14ac:dyDescent="0.2">
      <c r="A1536" s="3"/>
      <c r="B1536" s="3"/>
      <c r="C1536" s="3"/>
      <c r="E1536" s="23"/>
      <c r="F1536" s="14"/>
      <c r="G1536" s="14"/>
      <c r="H1536" s="14"/>
      <c r="I1536" s="14"/>
      <c r="J1536" s="14"/>
      <c r="K1536" s="14"/>
      <c r="L1536" s="14"/>
      <c r="M1536" s="14"/>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c r="AM1536" s="14"/>
      <c r="AN1536" s="14"/>
      <c r="AO1536" s="14"/>
      <c r="AP1536" s="14"/>
      <c r="AQ1536" s="14"/>
    </row>
    <row r="1537" spans="1:43" x14ac:dyDescent="0.2">
      <c r="A1537" s="3"/>
      <c r="B1537" s="3"/>
      <c r="C1537" s="3"/>
      <c r="E1537" s="23"/>
      <c r="F1537" s="14"/>
      <c r="G1537" s="14"/>
      <c r="H1537" s="14"/>
      <c r="I1537" s="14"/>
      <c r="J1537" s="14"/>
      <c r="K1537" s="14"/>
      <c r="L1537" s="14"/>
      <c r="M1537" s="14"/>
      <c r="N1537" s="14"/>
      <c r="O1537" s="14"/>
      <c r="P1537" s="14"/>
      <c r="Q1537" s="14"/>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c r="AM1537" s="14"/>
      <c r="AN1537" s="14"/>
      <c r="AO1537" s="14"/>
      <c r="AP1537" s="14"/>
      <c r="AQ1537" s="14"/>
    </row>
    <row r="1538" spans="1:43" x14ac:dyDescent="0.2">
      <c r="A1538" s="3"/>
      <c r="B1538" s="3"/>
      <c r="C1538" s="3"/>
      <c r="F1538" s="8"/>
      <c r="G1538" s="8"/>
      <c r="H1538" s="8"/>
      <c r="I1538" s="8"/>
      <c r="J1538" s="8"/>
      <c r="K1538" s="8"/>
      <c r="L1538" s="8"/>
      <c r="M1538" s="8"/>
      <c r="N1538" s="8"/>
      <c r="O1538" s="8"/>
      <c r="P1538" s="8"/>
      <c r="Q1538" s="8"/>
      <c r="R1538" s="8"/>
      <c r="S1538" s="8"/>
      <c r="T1538" s="8"/>
      <c r="U1538" s="8"/>
      <c r="V1538" s="8"/>
      <c r="W1538" s="8"/>
      <c r="X1538" s="8"/>
      <c r="AG1538" s="120"/>
      <c r="AH1538" s="120"/>
      <c r="AI1538" s="120"/>
      <c r="AJ1538" s="120"/>
      <c r="AK1538" s="120"/>
      <c r="AL1538" s="114"/>
      <c r="AM1538" s="120"/>
      <c r="AN1538" s="120"/>
      <c r="AO1538" s="120"/>
      <c r="AP1538" s="120"/>
      <c r="AQ1538" s="120"/>
    </row>
    <row r="1539" spans="1:43" x14ac:dyDescent="0.2">
      <c r="A1539" s="3"/>
      <c r="B1539" s="3"/>
      <c r="C1539" s="3"/>
      <c r="E1539" s="11"/>
      <c r="F1539" s="11"/>
      <c r="G1539" s="11"/>
      <c r="H1539" s="11"/>
      <c r="I1539" s="11"/>
      <c r="J1539" s="11"/>
      <c r="K1539" s="11"/>
      <c r="L1539" s="11"/>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2" t="s">
        <v>28</v>
      </c>
      <c r="AN1539" s="207">
        <v>21</v>
      </c>
      <c r="AO1539" s="207"/>
      <c r="AP1539" s="12" t="s">
        <v>28</v>
      </c>
      <c r="AQ1539" s="13"/>
    </row>
    <row r="1540" spans="1:43" x14ac:dyDescent="0.2">
      <c r="A1540" s="3"/>
      <c r="B1540" s="3"/>
      <c r="C1540" s="3"/>
      <c r="E1540" s="217" t="str">
        <f>UPPER($Y$28)</f>
        <v>ПТ ЛОМБАРД "МЕРКУРІЙ"</v>
      </c>
      <c r="F1540" s="217"/>
      <c r="G1540" s="217"/>
      <c r="H1540" s="217"/>
      <c r="I1540" s="217"/>
      <c r="J1540" s="217"/>
      <c r="K1540" s="217"/>
      <c r="L1540" s="217"/>
      <c r="M1540" s="217"/>
      <c r="N1540" s="217"/>
      <c r="O1540" s="217"/>
      <c r="P1540" s="217"/>
      <c r="Q1540" s="217"/>
      <c r="R1540" s="217"/>
      <c r="S1540" s="217"/>
      <c r="T1540" s="217"/>
      <c r="U1540" s="217"/>
      <c r="V1540" s="217"/>
      <c r="W1540" s="217"/>
      <c r="X1540" s="217"/>
      <c r="Y1540" s="217"/>
      <c r="Z1540" s="217"/>
      <c r="AA1540" s="217"/>
      <c r="AB1540" s="217"/>
      <c r="AC1540" s="217"/>
      <c r="AD1540" s="217"/>
      <c r="AE1540" s="217"/>
      <c r="AF1540" s="217"/>
      <c r="AG1540" s="217"/>
      <c r="AH1540" s="217"/>
      <c r="AI1540" s="217"/>
      <c r="AJ1540" s="217"/>
      <c r="AK1540" s="217"/>
      <c r="AL1540" s="217"/>
      <c r="AM1540" s="217"/>
      <c r="AN1540" s="217"/>
      <c r="AO1540" s="217"/>
      <c r="AP1540" s="217"/>
      <c r="AQ1540" s="217"/>
    </row>
    <row r="1541" spans="1:43" x14ac:dyDescent="0.2">
      <c r="A1541" s="3"/>
      <c r="B1541" s="3"/>
      <c r="C1541" s="3"/>
      <c r="E1541" s="225" t="s">
        <v>150</v>
      </c>
      <c r="F1541" s="225"/>
      <c r="G1541" s="225"/>
      <c r="H1541" s="225"/>
      <c r="I1541" s="225"/>
      <c r="J1541" s="225"/>
      <c r="K1541" s="225"/>
      <c r="L1541" s="225"/>
      <c r="M1541" s="225"/>
      <c r="N1541" s="225"/>
      <c r="O1541" s="225"/>
      <c r="P1541" s="225"/>
      <c r="Q1541" s="225"/>
      <c r="R1541" s="225"/>
      <c r="S1541" s="225"/>
      <c r="T1541" s="225"/>
      <c r="U1541" s="225"/>
      <c r="V1541" s="225"/>
      <c r="W1541" s="225"/>
      <c r="X1541" s="225"/>
      <c r="Y1541" s="225"/>
      <c r="Z1541" s="225"/>
      <c r="AA1541" s="225"/>
      <c r="AB1541" s="225"/>
      <c r="AC1541" s="225"/>
      <c r="AD1541" s="225"/>
      <c r="AE1541" s="225"/>
      <c r="AF1541" s="225"/>
      <c r="AG1541" s="225"/>
      <c r="AH1541" s="225"/>
      <c r="AI1541" s="225"/>
      <c r="AJ1541" s="225"/>
      <c r="AK1541" s="225"/>
      <c r="AL1541" s="225"/>
      <c r="AM1541" s="225"/>
      <c r="AN1541" s="225"/>
      <c r="AO1541" s="225"/>
      <c r="AP1541" s="225"/>
      <c r="AQ1541" s="225"/>
    </row>
    <row r="1542" spans="1:43" x14ac:dyDescent="0.2">
      <c r="A1542" s="3"/>
      <c r="B1542" s="3"/>
      <c r="C1542" s="3"/>
      <c r="E1542" s="225" t="str">
        <f>$E$279</f>
        <v>ЗА РІК, ЩО ЗАКІНЧИВСЯ 31 ГРУДНЯ 2017 РОКУ</v>
      </c>
      <c r="F1542" s="225"/>
      <c r="G1542" s="225"/>
      <c r="H1542" s="225"/>
      <c r="I1542" s="225"/>
      <c r="J1542" s="225"/>
      <c r="K1542" s="225"/>
      <c r="L1542" s="225"/>
      <c r="M1542" s="225"/>
      <c r="N1542" s="225"/>
      <c r="O1542" s="225"/>
      <c r="P1542" s="225"/>
      <c r="Q1542" s="225"/>
      <c r="R1542" s="225"/>
      <c r="S1542" s="225"/>
      <c r="T1542" s="225"/>
      <c r="U1542" s="225"/>
      <c r="V1542" s="225"/>
      <c r="W1542" s="225"/>
      <c r="X1542" s="225"/>
      <c r="Y1542" s="225"/>
      <c r="Z1542" s="225"/>
      <c r="AA1542" s="225"/>
      <c r="AB1542" s="225"/>
      <c r="AC1542" s="225"/>
      <c r="AD1542" s="225"/>
      <c r="AE1542" s="225"/>
      <c r="AF1542" s="225"/>
      <c r="AG1542" s="225"/>
      <c r="AH1542" s="225"/>
      <c r="AI1542" s="225"/>
      <c r="AJ1542" s="225"/>
      <c r="AK1542" s="225"/>
      <c r="AL1542" s="225"/>
      <c r="AM1542" s="225"/>
      <c r="AN1542" s="225"/>
      <c r="AO1542" s="225"/>
      <c r="AP1542" s="225"/>
      <c r="AQ1542" s="225"/>
    </row>
    <row r="1543" spans="1:43" x14ac:dyDescent="0.2">
      <c r="A1543" s="3"/>
      <c r="B1543" s="3"/>
      <c r="C1543" s="3"/>
      <c r="E1543" s="227" t="str">
        <f>$E$210</f>
        <v>(в тисячах гривень, якщо не вказано інше)</v>
      </c>
      <c r="F1543" s="227"/>
      <c r="G1543" s="227"/>
      <c r="H1543" s="227"/>
      <c r="I1543" s="227"/>
      <c r="J1543" s="227"/>
      <c r="K1543" s="227"/>
      <c r="L1543" s="227"/>
      <c r="M1543" s="227"/>
      <c r="N1543" s="227"/>
      <c r="O1543" s="227"/>
      <c r="P1543" s="227"/>
      <c r="Q1543" s="227"/>
      <c r="R1543" s="227"/>
      <c r="S1543" s="227"/>
      <c r="T1543" s="227"/>
      <c r="U1543" s="227"/>
      <c r="V1543" s="227"/>
      <c r="W1543" s="227"/>
      <c r="X1543" s="227"/>
      <c r="Y1543" s="227"/>
      <c r="Z1543" s="227"/>
      <c r="AA1543" s="227"/>
      <c r="AB1543" s="227"/>
      <c r="AC1543" s="227"/>
      <c r="AD1543" s="227"/>
      <c r="AE1543" s="227"/>
      <c r="AF1543" s="227"/>
      <c r="AG1543" s="227"/>
      <c r="AH1543" s="227"/>
      <c r="AI1543" s="227"/>
      <c r="AJ1543" s="227"/>
      <c r="AK1543" s="227"/>
      <c r="AL1543" s="227"/>
      <c r="AM1543" s="227"/>
      <c r="AN1543" s="227"/>
      <c r="AO1543" s="227"/>
      <c r="AP1543" s="227"/>
      <c r="AQ1543" s="227"/>
    </row>
    <row r="1544" spans="1:43" ht="11.25" customHeight="1" x14ac:dyDescent="0.2">
      <c r="A1544" s="3"/>
      <c r="B1544" s="3"/>
      <c r="C1544" s="3"/>
      <c r="E1544" s="23"/>
      <c r="F1544" s="14"/>
      <c r="G1544" s="14"/>
      <c r="H1544" s="14"/>
      <c r="I1544" s="14"/>
      <c r="J1544" s="14"/>
      <c r="K1544" s="14"/>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c r="AM1544" s="14"/>
      <c r="AN1544" s="14"/>
      <c r="AO1544" s="14"/>
      <c r="AP1544" s="14"/>
      <c r="AQ1544" s="14"/>
    </row>
    <row r="1545" spans="1:43" x14ac:dyDescent="0.2">
      <c r="A1545" s="3"/>
      <c r="B1545" s="3"/>
      <c r="C1545" s="3"/>
      <c r="E1545" s="23"/>
    </row>
    <row r="1546" spans="1:43" x14ac:dyDescent="0.2">
      <c r="A1546" s="3"/>
      <c r="B1546" s="3"/>
      <c r="C1546" s="3"/>
      <c r="E1546" s="23"/>
      <c r="F1546" s="210" t="s">
        <v>516</v>
      </c>
      <c r="G1546" s="210"/>
      <c r="H1546" s="210"/>
      <c r="I1546" s="210"/>
      <c r="J1546" s="210"/>
      <c r="K1546" s="210"/>
      <c r="L1546" s="210"/>
      <c r="M1546" s="210"/>
      <c r="N1546" s="210"/>
      <c r="O1546" s="210"/>
      <c r="P1546" s="210"/>
      <c r="Q1546" s="210"/>
      <c r="R1546" s="210"/>
      <c r="S1546" s="210"/>
      <c r="T1546" s="210"/>
      <c r="U1546" s="210"/>
      <c r="V1546" s="210"/>
      <c r="W1546" s="210"/>
      <c r="X1546" s="210"/>
      <c r="Y1546" s="210"/>
      <c r="Z1546" s="210"/>
      <c r="AA1546" s="210"/>
      <c r="AB1546" s="210"/>
      <c r="AC1546" s="210"/>
      <c r="AD1546" s="210"/>
      <c r="AE1546" s="210"/>
      <c r="AF1546" s="210"/>
      <c r="AG1546" s="210"/>
      <c r="AH1546" s="210"/>
      <c r="AI1546" s="210"/>
      <c r="AJ1546" s="210"/>
      <c r="AK1546" s="210"/>
      <c r="AL1546" s="210"/>
      <c r="AM1546" s="210"/>
      <c r="AN1546" s="210"/>
      <c r="AO1546" s="210"/>
      <c r="AP1546" s="210"/>
      <c r="AQ1546" s="210"/>
    </row>
    <row r="1547" spans="1:43" x14ac:dyDescent="0.2">
      <c r="A1547" s="3"/>
      <c r="B1547" s="3"/>
      <c r="C1547" s="3"/>
      <c r="E1547" s="23"/>
      <c r="F1547" s="239" t="s">
        <v>617</v>
      </c>
      <c r="G1547" s="239"/>
      <c r="H1547" s="239"/>
      <c r="I1547" s="239"/>
      <c r="J1547" s="239"/>
      <c r="K1547" s="239"/>
      <c r="L1547" s="239"/>
      <c r="M1547" s="239"/>
      <c r="N1547" s="239"/>
      <c r="O1547" s="239"/>
      <c r="P1547" s="239"/>
      <c r="Q1547" s="239"/>
      <c r="R1547" s="239"/>
      <c r="S1547" s="239"/>
      <c r="T1547" s="239"/>
      <c r="U1547" s="239"/>
      <c r="V1547" s="239"/>
      <c r="W1547" s="239"/>
      <c r="X1547" s="239"/>
      <c r="Y1547" s="239"/>
      <c r="Z1547" s="239"/>
      <c r="AA1547" s="239"/>
      <c r="AB1547" s="239"/>
      <c r="AC1547" s="239"/>
      <c r="AD1547" s="239"/>
      <c r="AE1547" s="239"/>
      <c r="AF1547" s="239"/>
      <c r="AG1547" s="239"/>
      <c r="AH1547" s="239"/>
      <c r="AI1547" s="239"/>
      <c r="AJ1547" s="239"/>
      <c r="AK1547" s="239"/>
      <c r="AL1547" s="239"/>
      <c r="AM1547" s="239"/>
      <c r="AN1547" s="239"/>
      <c r="AO1547" s="239"/>
      <c r="AP1547" s="239"/>
      <c r="AQ1547" s="239"/>
    </row>
    <row r="1548" spans="1:43" x14ac:dyDescent="0.2">
      <c r="A1548" s="3"/>
      <c r="B1548" s="3"/>
      <c r="C1548" s="3"/>
      <c r="E1548" s="23"/>
      <c r="F1548" s="239"/>
      <c r="G1548" s="239"/>
      <c r="H1548" s="239"/>
      <c r="I1548" s="239"/>
      <c r="J1548" s="239"/>
      <c r="K1548" s="239"/>
      <c r="L1548" s="239"/>
      <c r="M1548" s="239"/>
      <c r="N1548" s="239"/>
      <c r="O1548" s="239"/>
      <c r="P1548" s="239"/>
      <c r="Q1548" s="239"/>
      <c r="R1548" s="239"/>
      <c r="S1548" s="239"/>
      <c r="T1548" s="239"/>
      <c r="U1548" s="239"/>
      <c r="V1548" s="239"/>
      <c r="W1548" s="239"/>
      <c r="X1548" s="239"/>
      <c r="Y1548" s="239"/>
      <c r="Z1548" s="239"/>
      <c r="AA1548" s="239"/>
      <c r="AB1548" s="239"/>
      <c r="AC1548" s="239"/>
      <c r="AD1548" s="239"/>
      <c r="AE1548" s="239"/>
      <c r="AF1548" s="239"/>
      <c r="AG1548" s="239"/>
      <c r="AH1548" s="239"/>
      <c r="AI1548" s="239"/>
      <c r="AJ1548" s="239"/>
      <c r="AK1548" s="239"/>
      <c r="AL1548" s="239"/>
      <c r="AM1548" s="239"/>
      <c r="AN1548" s="239"/>
      <c r="AO1548" s="239"/>
      <c r="AP1548" s="239"/>
      <c r="AQ1548" s="239"/>
    </row>
    <row r="1549" spans="1:43" x14ac:dyDescent="0.2">
      <c r="A1549" s="3"/>
      <c r="B1549" s="3"/>
      <c r="C1549" s="3"/>
      <c r="E1549" s="23"/>
      <c r="F1549" s="239"/>
      <c r="G1549" s="239"/>
      <c r="H1549" s="239"/>
      <c r="I1549" s="239"/>
      <c r="J1549" s="239"/>
      <c r="K1549" s="239"/>
      <c r="L1549" s="239"/>
      <c r="M1549" s="239"/>
      <c r="N1549" s="239"/>
      <c r="O1549" s="239"/>
      <c r="P1549" s="239"/>
      <c r="Q1549" s="239"/>
      <c r="R1549" s="239"/>
      <c r="S1549" s="239"/>
      <c r="T1549" s="239"/>
      <c r="U1549" s="239"/>
      <c r="V1549" s="239"/>
      <c r="W1549" s="239"/>
      <c r="X1549" s="239"/>
      <c r="Y1549" s="239"/>
      <c r="Z1549" s="239"/>
      <c r="AA1549" s="239"/>
      <c r="AB1549" s="239"/>
      <c r="AC1549" s="239"/>
      <c r="AD1549" s="239"/>
      <c r="AE1549" s="239"/>
      <c r="AF1549" s="239"/>
      <c r="AG1549" s="239"/>
      <c r="AH1549" s="239"/>
      <c r="AI1549" s="239"/>
      <c r="AJ1549" s="239"/>
      <c r="AK1549" s="239"/>
      <c r="AL1549" s="239"/>
      <c r="AM1549" s="239"/>
      <c r="AN1549" s="239"/>
      <c r="AO1549" s="239"/>
      <c r="AP1549" s="239"/>
      <c r="AQ1549" s="239"/>
    </row>
    <row r="1550" spans="1:43" x14ac:dyDescent="0.2">
      <c r="A1550" s="3"/>
      <c r="B1550" s="3"/>
      <c r="C1550" s="3"/>
      <c r="E1550" s="23"/>
      <c r="F1550" s="239"/>
      <c r="G1550" s="239"/>
      <c r="H1550" s="239"/>
      <c r="I1550" s="239"/>
      <c r="J1550" s="239"/>
      <c r="K1550" s="239"/>
      <c r="L1550" s="239"/>
      <c r="M1550" s="239"/>
      <c r="N1550" s="239"/>
      <c r="O1550" s="239"/>
      <c r="P1550" s="239"/>
      <c r="Q1550" s="239"/>
      <c r="R1550" s="239"/>
      <c r="S1550" s="239"/>
      <c r="T1550" s="239"/>
      <c r="U1550" s="239"/>
      <c r="V1550" s="239"/>
      <c r="W1550" s="239"/>
      <c r="X1550" s="239"/>
      <c r="Y1550" s="239"/>
      <c r="Z1550" s="239"/>
      <c r="AA1550" s="239"/>
      <c r="AB1550" s="239"/>
      <c r="AC1550" s="239"/>
      <c r="AD1550" s="239"/>
      <c r="AE1550" s="239"/>
      <c r="AF1550" s="239"/>
      <c r="AG1550" s="239"/>
      <c r="AH1550" s="239"/>
      <c r="AI1550" s="239"/>
      <c r="AJ1550" s="239"/>
      <c r="AK1550" s="239"/>
      <c r="AL1550" s="239"/>
      <c r="AM1550" s="239"/>
      <c r="AN1550" s="239"/>
      <c r="AO1550" s="239"/>
      <c r="AP1550" s="239"/>
      <c r="AQ1550" s="239"/>
    </row>
    <row r="1551" spans="1:43" x14ac:dyDescent="0.2">
      <c r="A1551" s="3"/>
      <c r="B1551" s="3"/>
      <c r="C1551" s="3"/>
      <c r="E1551" s="23"/>
      <c r="F1551" s="239"/>
      <c r="G1551" s="239"/>
      <c r="H1551" s="239"/>
      <c r="I1551" s="239"/>
      <c r="J1551" s="239"/>
      <c r="K1551" s="239"/>
      <c r="L1551" s="239"/>
      <c r="M1551" s="239"/>
      <c r="N1551" s="239"/>
      <c r="O1551" s="239"/>
      <c r="P1551" s="239"/>
      <c r="Q1551" s="239"/>
      <c r="R1551" s="239"/>
      <c r="S1551" s="239"/>
      <c r="T1551" s="239"/>
      <c r="U1551" s="239"/>
      <c r="V1551" s="239"/>
      <c r="W1551" s="239"/>
      <c r="X1551" s="239"/>
      <c r="Y1551" s="239"/>
      <c r="Z1551" s="239"/>
      <c r="AA1551" s="239"/>
      <c r="AB1551" s="239"/>
      <c r="AC1551" s="239"/>
      <c r="AD1551" s="239"/>
      <c r="AE1551" s="239"/>
      <c r="AF1551" s="239"/>
      <c r="AG1551" s="239"/>
      <c r="AH1551" s="239"/>
      <c r="AI1551" s="239"/>
      <c r="AJ1551" s="239"/>
      <c r="AK1551" s="239"/>
      <c r="AL1551" s="239"/>
      <c r="AM1551" s="239"/>
      <c r="AN1551" s="239"/>
      <c r="AO1551" s="239"/>
      <c r="AP1551" s="239"/>
      <c r="AQ1551" s="239"/>
    </row>
    <row r="1552" spans="1:43" x14ac:dyDescent="0.2">
      <c r="A1552" s="3"/>
      <c r="B1552" s="3"/>
      <c r="C1552" s="3"/>
      <c r="E1552" s="23"/>
      <c r="F1552" s="239"/>
      <c r="G1552" s="239"/>
      <c r="H1552" s="239"/>
      <c r="I1552" s="239"/>
      <c r="J1552" s="239"/>
      <c r="K1552" s="239"/>
      <c r="L1552" s="239"/>
      <c r="M1552" s="239"/>
      <c r="N1552" s="239"/>
      <c r="O1552" s="239"/>
      <c r="P1552" s="239"/>
      <c r="Q1552" s="239"/>
      <c r="R1552" s="239"/>
      <c r="S1552" s="239"/>
      <c r="T1552" s="239"/>
      <c r="U1552" s="239"/>
      <c r="V1552" s="239"/>
      <c r="W1552" s="239"/>
      <c r="X1552" s="239"/>
      <c r="Y1552" s="239"/>
      <c r="Z1552" s="239"/>
      <c r="AA1552" s="239"/>
      <c r="AB1552" s="239"/>
      <c r="AC1552" s="239"/>
      <c r="AD1552" s="239"/>
      <c r="AE1552" s="239"/>
      <c r="AF1552" s="239"/>
      <c r="AG1552" s="239"/>
      <c r="AH1552" s="239"/>
      <c r="AI1552" s="239"/>
      <c r="AJ1552" s="239"/>
      <c r="AK1552" s="239"/>
      <c r="AL1552" s="239"/>
      <c r="AM1552" s="239"/>
      <c r="AN1552" s="239"/>
      <c r="AO1552" s="239"/>
      <c r="AP1552" s="239"/>
      <c r="AQ1552" s="239"/>
    </row>
    <row r="1553" spans="1:43" x14ac:dyDescent="0.2">
      <c r="A1553" s="3"/>
      <c r="B1553" s="3"/>
      <c r="C1553" s="3"/>
      <c r="E1553" s="23"/>
      <c r="F1553" s="239"/>
      <c r="G1553" s="239"/>
      <c r="H1553" s="239"/>
      <c r="I1553" s="239"/>
      <c r="J1553" s="239"/>
      <c r="K1553" s="239"/>
      <c r="L1553" s="239"/>
      <c r="M1553" s="239"/>
      <c r="N1553" s="239"/>
      <c r="O1553" s="239"/>
      <c r="P1553" s="239"/>
      <c r="Q1553" s="239"/>
      <c r="R1553" s="239"/>
      <c r="S1553" s="239"/>
      <c r="T1553" s="239"/>
      <c r="U1553" s="239"/>
      <c r="V1553" s="239"/>
      <c r="W1553" s="239"/>
      <c r="X1553" s="239"/>
      <c r="Y1553" s="239"/>
      <c r="Z1553" s="239"/>
      <c r="AA1553" s="239"/>
      <c r="AB1553" s="239"/>
      <c r="AC1553" s="239"/>
      <c r="AD1553" s="239"/>
      <c r="AE1553" s="239"/>
      <c r="AF1553" s="239"/>
      <c r="AG1553" s="239"/>
      <c r="AH1553" s="239"/>
      <c r="AI1553" s="239"/>
      <c r="AJ1553" s="239"/>
      <c r="AK1553" s="239"/>
      <c r="AL1553" s="239"/>
      <c r="AM1553" s="239"/>
      <c r="AN1553" s="239"/>
      <c r="AO1553" s="239"/>
      <c r="AP1553" s="239"/>
      <c r="AQ1553" s="239"/>
    </row>
    <row r="1554" spans="1:43" x14ac:dyDescent="0.2">
      <c r="A1554" s="3"/>
      <c r="B1554" s="3"/>
      <c r="C1554" s="3"/>
      <c r="D1554" s="3"/>
      <c r="E1554" s="23"/>
    </row>
    <row r="1555" spans="1:43" x14ac:dyDescent="0.2">
      <c r="A1555" s="3"/>
      <c r="B1555" s="3"/>
      <c r="C1555" s="3"/>
      <c r="D1555" s="3"/>
      <c r="E1555" s="23"/>
      <c r="F1555" s="210" t="s">
        <v>517</v>
      </c>
      <c r="G1555" s="210"/>
      <c r="H1555" s="210"/>
      <c r="I1555" s="210"/>
      <c r="J1555" s="210"/>
      <c r="K1555" s="210"/>
      <c r="L1555" s="210"/>
      <c r="M1555" s="210"/>
      <c r="N1555" s="210"/>
      <c r="O1555" s="210"/>
      <c r="P1555" s="210"/>
      <c r="Q1555" s="210"/>
      <c r="R1555" s="210"/>
      <c r="S1555" s="210"/>
      <c r="T1555" s="210"/>
      <c r="U1555" s="210"/>
      <c r="V1555" s="210"/>
      <c r="W1555" s="210"/>
      <c r="X1555" s="210"/>
      <c r="Y1555" s="210"/>
      <c r="Z1555" s="210"/>
      <c r="AA1555" s="210"/>
      <c r="AB1555" s="210"/>
      <c r="AC1555" s="210"/>
      <c r="AD1555" s="210"/>
      <c r="AE1555" s="210"/>
      <c r="AF1555" s="210"/>
      <c r="AG1555" s="210"/>
      <c r="AH1555" s="210"/>
      <c r="AI1555" s="210"/>
      <c r="AJ1555" s="210"/>
      <c r="AK1555" s="210"/>
      <c r="AL1555" s="210"/>
      <c r="AM1555" s="210"/>
      <c r="AN1555" s="210"/>
      <c r="AO1555" s="210"/>
      <c r="AP1555" s="210"/>
      <c r="AQ1555" s="210"/>
    </row>
    <row r="1556" spans="1:43" x14ac:dyDescent="0.2">
      <c r="A1556" s="3"/>
      <c r="B1556" s="3"/>
      <c r="C1556" s="3"/>
      <c r="D1556" s="3"/>
      <c r="E1556" s="23"/>
      <c r="F1556" s="193" t="s">
        <v>518</v>
      </c>
      <c r="G1556" s="193"/>
      <c r="H1556" s="193"/>
      <c r="I1556" s="193"/>
      <c r="J1556" s="193"/>
      <c r="K1556" s="193"/>
      <c r="L1556" s="193"/>
      <c r="M1556" s="193"/>
      <c r="N1556" s="193"/>
      <c r="O1556" s="193"/>
      <c r="P1556" s="193"/>
      <c r="Q1556" s="193"/>
      <c r="R1556" s="193"/>
      <c r="S1556" s="193"/>
      <c r="T1556" s="193"/>
      <c r="U1556" s="193"/>
      <c r="V1556" s="193"/>
      <c r="W1556" s="193"/>
      <c r="X1556" s="193"/>
      <c r="Y1556" s="193"/>
      <c r="Z1556" s="193"/>
      <c r="AA1556" s="193"/>
      <c r="AB1556" s="193"/>
      <c r="AC1556" s="193"/>
      <c r="AD1556" s="193"/>
      <c r="AE1556" s="193"/>
      <c r="AF1556" s="193"/>
      <c r="AG1556" s="193"/>
      <c r="AH1556" s="193"/>
      <c r="AI1556" s="193"/>
      <c r="AJ1556" s="193"/>
      <c r="AK1556" s="193"/>
      <c r="AL1556" s="193"/>
      <c r="AM1556" s="193"/>
      <c r="AN1556" s="193"/>
      <c r="AO1556" s="193"/>
      <c r="AP1556" s="193"/>
      <c r="AQ1556" s="193"/>
    </row>
    <row r="1557" spans="1:43" x14ac:dyDescent="0.2">
      <c r="A1557" s="3"/>
      <c r="B1557" s="3"/>
      <c r="C1557" s="3"/>
      <c r="D1557" s="3"/>
      <c r="E1557" s="23"/>
      <c r="F1557" s="193"/>
      <c r="G1557" s="193"/>
      <c r="H1557" s="193"/>
      <c r="I1557" s="193"/>
      <c r="J1557" s="193"/>
      <c r="K1557" s="193"/>
      <c r="L1557" s="193"/>
      <c r="M1557" s="193"/>
      <c r="N1557" s="193"/>
      <c r="O1557" s="193"/>
      <c r="P1557" s="193"/>
      <c r="Q1557" s="193"/>
      <c r="R1557" s="193"/>
      <c r="S1557" s="193"/>
      <c r="T1557" s="193"/>
      <c r="U1557" s="193"/>
      <c r="V1557" s="193"/>
      <c r="W1557" s="193"/>
      <c r="X1557" s="193"/>
      <c r="Y1557" s="193"/>
      <c r="Z1557" s="193"/>
      <c r="AA1557" s="193"/>
      <c r="AB1557" s="193"/>
      <c r="AC1557" s="193"/>
      <c r="AD1557" s="193"/>
      <c r="AE1557" s="193"/>
      <c r="AF1557" s="193"/>
      <c r="AG1557" s="193"/>
      <c r="AH1557" s="193"/>
      <c r="AI1557" s="193"/>
      <c r="AJ1557" s="193"/>
      <c r="AK1557" s="193"/>
      <c r="AL1557" s="193"/>
      <c r="AM1557" s="193"/>
      <c r="AN1557" s="193"/>
      <c r="AO1557" s="193"/>
      <c r="AP1557" s="193"/>
      <c r="AQ1557" s="193"/>
    </row>
    <row r="1558" spans="1:43" x14ac:dyDescent="0.2">
      <c r="A1558" s="3"/>
      <c r="B1558" s="3"/>
      <c r="C1558" s="3"/>
      <c r="D1558" s="3"/>
      <c r="E1558" s="23"/>
      <c r="F1558" s="72"/>
      <c r="G1558" s="72"/>
      <c r="H1558" s="72"/>
      <c r="I1558" s="72"/>
      <c r="J1558" s="72"/>
      <c r="K1558" s="72"/>
      <c r="L1558" s="72"/>
      <c r="M1558" s="72"/>
      <c r="N1558" s="72"/>
      <c r="O1558" s="72"/>
      <c r="P1558" s="72"/>
      <c r="Q1558" s="72"/>
      <c r="R1558" s="72"/>
      <c r="S1558" s="72"/>
      <c r="T1558" s="72"/>
      <c r="U1558" s="72"/>
      <c r="V1558" s="72"/>
      <c r="W1558" s="72"/>
      <c r="X1558" s="72"/>
      <c r="Y1558" s="72"/>
      <c r="Z1558" s="72"/>
      <c r="AA1558" s="72"/>
      <c r="AB1558" s="72"/>
      <c r="AC1558" s="72"/>
      <c r="AD1558" s="72"/>
      <c r="AE1558" s="72"/>
      <c r="AF1558" s="72"/>
      <c r="AG1558" s="72"/>
      <c r="AH1558" s="72"/>
      <c r="AI1558" s="72"/>
      <c r="AJ1558" s="72"/>
      <c r="AK1558" s="72"/>
      <c r="AL1558" s="72"/>
      <c r="AM1558" s="72"/>
      <c r="AN1558" s="72"/>
      <c r="AO1558" s="72"/>
      <c r="AP1558" s="72"/>
      <c r="AQ1558" s="72"/>
    </row>
    <row r="1559" spans="1:43" x14ac:dyDescent="0.2">
      <c r="A1559" s="3"/>
      <c r="B1559" s="3"/>
      <c r="C1559" s="3"/>
      <c r="D1559" s="3"/>
      <c r="E1559" s="23"/>
      <c r="F1559" s="245" t="s">
        <v>519</v>
      </c>
      <c r="G1559" s="245"/>
      <c r="H1559" s="245"/>
      <c r="I1559" s="245"/>
      <c r="J1559" s="245"/>
      <c r="K1559" s="245"/>
      <c r="L1559" s="245"/>
      <c r="M1559" s="245"/>
      <c r="N1559" s="245"/>
      <c r="O1559" s="245"/>
      <c r="P1559" s="245"/>
      <c r="Q1559" s="245"/>
      <c r="R1559" s="245"/>
      <c r="S1559" s="245"/>
      <c r="T1559" s="245"/>
      <c r="U1559" s="245"/>
      <c r="V1559" s="245"/>
      <c r="W1559" s="245"/>
      <c r="X1559" s="245"/>
      <c r="Y1559" s="245"/>
      <c r="Z1559" s="245"/>
      <c r="AA1559" s="245"/>
      <c r="AB1559" s="245"/>
      <c r="AC1559" s="245"/>
      <c r="AD1559" s="245"/>
      <c r="AE1559" s="245"/>
      <c r="AF1559" s="245"/>
      <c r="AG1559" s="245"/>
      <c r="AH1559" s="245"/>
      <c r="AI1559" s="245"/>
      <c r="AJ1559" s="245"/>
      <c r="AK1559" s="245"/>
      <c r="AL1559" s="245"/>
      <c r="AM1559" s="245"/>
      <c r="AN1559" s="245"/>
      <c r="AO1559" s="245"/>
      <c r="AP1559" s="245"/>
      <c r="AQ1559" s="245"/>
    </row>
    <row r="1560" spans="1:43" x14ac:dyDescent="0.2">
      <c r="A1560" s="3"/>
      <c r="B1560" s="3"/>
      <c r="C1560" s="3"/>
      <c r="D1560" s="3"/>
      <c r="E1560" s="23"/>
      <c r="F1560" s="134"/>
      <c r="G1560" s="134"/>
      <c r="H1560" s="134"/>
      <c r="I1560" s="134"/>
      <c r="J1560" s="134"/>
      <c r="K1560" s="134"/>
      <c r="L1560" s="134"/>
      <c r="M1560" s="134"/>
      <c r="N1560" s="134"/>
      <c r="O1560" s="134"/>
      <c r="P1560" s="134"/>
      <c r="Q1560" s="134"/>
      <c r="R1560" s="134"/>
      <c r="S1560" s="134"/>
      <c r="T1560" s="134"/>
      <c r="U1560" s="134"/>
      <c r="V1560" s="134"/>
      <c r="W1560" s="134"/>
      <c r="X1560" s="134"/>
      <c r="Y1560" s="134"/>
      <c r="Z1560" s="134"/>
      <c r="AA1560" s="134"/>
      <c r="AB1560" s="134"/>
      <c r="AC1560" s="134"/>
      <c r="AD1560" s="134"/>
      <c r="AE1560" s="134"/>
      <c r="AF1560" s="134"/>
      <c r="AG1560" s="134"/>
      <c r="AH1560" s="134"/>
      <c r="AI1560" s="134"/>
      <c r="AJ1560" s="134"/>
      <c r="AK1560" s="134"/>
      <c r="AL1560" s="134"/>
      <c r="AM1560" s="134"/>
      <c r="AN1560" s="134"/>
      <c r="AO1560" s="134"/>
      <c r="AP1560" s="134"/>
      <c r="AQ1560" s="134"/>
    </row>
    <row r="1561" spans="1:43" x14ac:dyDescent="0.2">
      <c r="A1561" s="3"/>
      <c r="B1561" s="3"/>
      <c r="C1561" s="3"/>
      <c r="D1561" s="3"/>
      <c r="E1561" s="23"/>
      <c r="F1561" s="23"/>
      <c r="G1561" s="23"/>
      <c r="H1561" s="23"/>
      <c r="I1561" s="23"/>
      <c r="J1561" s="23"/>
      <c r="K1561" s="23"/>
      <c r="L1561" s="23"/>
      <c r="M1561" s="23"/>
      <c r="N1561" s="23"/>
      <c r="O1561" s="23"/>
      <c r="P1561" s="23"/>
      <c r="Q1561" s="23"/>
      <c r="R1561" s="23"/>
      <c r="S1561" s="23"/>
      <c r="T1561" s="23"/>
      <c r="U1561" s="23"/>
      <c r="V1561" s="23"/>
      <c r="W1561" s="23"/>
      <c r="X1561" s="23"/>
      <c r="Y1561" s="23"/>
      <c r="Z1561" s="23"/>
      <c r="AA1561" s="23"/>
      <c r="AB1561" s="23"/>
      <c r="AC1561" s="23"/>
      <c r="AD1561" s="23"/>
      <c r="AE1561" s="23"/>
      <c r="AF1561" s="23"/>
      <c r="AG1561" s="23"/>
      <c r="AH1561" s="23"/>
      <c r="AI1561" s="23"/>
      <c r="AJ1561" s="23"/>
      <c r="AK1561" s="23"/>
      <c r="AL1561" s="23"/>
      <c r="AM1561" s="23"/>
      <c r="AN1561" s="23"/>
      <c r="AO1561" s="23"/>
      <c r="AP1561" s="23"/>
      <c r="AQ1561" s="23"/>
    </row>
    <row r="1562" spans="1:43" collapsed="1" x14ac:dyDescent="0.2">
      <c r="A1562" s="3"/>
      <c r="B1562" s="3"/>
      <c r="C1562" s="3"/>
      <c r="D1562" s="3"/>
      <c r="F1562" s="209" t="str">
        <f>(MID(F1519,1,2)+1)&amp;"."</f>
        <v>18.</v>
      </c>
      <c r="G1562" s="209"/>
      <c r="H1562" s="210" t="s">
        <v>520</v>
      </c>
      <c r="I1562" s="210"/>
      <c r="J1562" s="210"/>
      <c r="K1562" s="210"/>
      <c r="L1562" s="210"/>
      <c r="M1562" s="210"/>
      <c r="N1562" s="210"/>
      <c r="O1562" s="210"/>
      <c r="P1562" s="210"/>
      <c r="Q1562" s="210"/>
      <c r="R1562" s="210"/>
      <c r="S1562" s="210"/>
      <c r="T1562" s="210"/>
      <c r="U1562" s="210"/>
      <c r="V1562" s="210"/>
      <c r="W1562" s="210"/>
      <c r="X1562" s="210"/>
      <c r="Y1562" s="210"/>
      <c r="Z1562" s="210"/>
      <c r="AA1562" s="210"/>
      <c r="AB1562" s="210"/>
      <c r="AC1562" s="210"/>
      <c r="AD1562" s="210"/>
      <c r="AE1562" s="210"/>
      <c r="AF1562" s="210"/>
      <c r="AG1562" s="210"/>
      <c r="AH1562" s="210"/>
      <c r="AI1562" s="210"/>
      <c r="AJ1562" s="210"/>
      <c r="AK1562" s="210"/>
      <c r="AL1562" s="210"/>
      <c r="AM1562" s="210"/>
      <c r="AN1562" s="210"/>
      <c r="AO1562" s="210"/>
      <c r="AP1562" s="210"/>
      <c r="AQ1562" s="210"/>
    </row>
    <row r="1563" spans="1:43" x14ac:dyDescent="0.2">
      <c r="A1563" s="3"/>
      <c r="B1563" s="3"/>
      <c r="C1563" s="3"/>
      <c r="D1563" s="3"/>
    </row>
    <row r="1564" spans="1:43" ht="12.75" customHeight="1" x14ac:dyDescent="0.2">
      <c r="A1564" s="3"/>
      <c r="B1564" s="3"/>
      <c r="C1564" s="3"/>
      <c r="D1564" s="3"/>
      <c r="F1564" s="211" t="s">
        <v>521</v>
      </c>
      <c r="G1564" s="211"/>
      <c r="H1564" s="211"/>
      <c r="I1564" s="211"/>
      <c r="J1564" s="211"/>
      <c r="K1564" s="211"/>
      <c r="L1564" s="211"/>
      <c r="M1564" s="211"/>
      <c r="N1564" s="211"/>
      <c r="O1564" s="211"/>
      <c r="P1564" s="211"/>
      <c r="Q1564" s="211"/>
      <c r="R1564" s="211"/>
      <c r="S1564" s="211"/>
      <c r="T1564" s="211"/>
      <c r="U1564" s="211"/>
      <c r="V1564" s="211"/>
      <c r="W1564" s="211"/>
      <c r="X1564" s="211"/>
      <c r="Y1564" s="211"/>
      <c r="Z1564" s="211"/>
      <c r="AA1564" s="211"/>
      <c r="AB1564" s="211"/>
      <c r="AC1564" s="211"/>
      <c r="AD1564" s="211"/>
      <c r="AE1564" s="211"/>
      <c r="AF1564" s="211"/>
      <c r="AG1564" s="211"/>
      <c r="AH1564" s="211"/>
      <c r="AI1564" s="211"/>
      <c r="AJ1564" s="211"/>
      <c r="AK1564" s="211"/>
      <c r="AL1564" s="211"/>
      <c r="AM1564" s="211"/>
      <c r="AN1564" s="211"/>
      <c r="AO1564" s="211"/>
      <c r="AP1564" s="211"/>
      <c r="AQ1564" s="211"/>
    </row>
    <row r="1565" spans="1:43" x14ac:dyDescent="0.2">
      <c r="A1565" s="3"/>
      <c r="B1565" s="3"/>
      <c r="C1565" s="3"/>
      <c r="D1565" s="3"/>
      <c r="F1565" s="211"/>
      <c r="G1565" s="211"/>
      <c r="H1565" s="211"/>
      <c r="I1565" s="211"/>
      <c r="J1565" s="211"/>
      <c r="K1565" s="211"/>
      <c r="L1565" s="211"/>
      <c r="M1565" s="211"/>
      <c r="N1565" s="211"/>
      <c r="O1565" s="211"/>
      <c r="P1565" s="211"/>
      <c r="Q1565" s="211"/>
      <c r="R1565" s="211"/>
      <c r="S1565" s="211"/>
      <c r="T1565" s="211"/>
      <c r="U1565" s="211"/>
      <c r="V1565" s="211"/>
      <c r="W1565" s="211"/>
      <c r="X1565" s="211"/>
      <c r="Y1565" s="211"/>
      <c r="Z1565" s="211"/>
      <c r="AA1565" s="211"/>
      <c r="AB1565" s="211"/>
      <c r="AC1565" s="211"/>
      <c r="AD1565" s="211"/>
      <c r="AE1565" s="211"/>
      <c r="AF1565" s="211"/>
      <c r="AG1565" s="211"/>
      <c r="AH1565" s="211"/>
      <c r="AI1565" s="211"/>
      <c r="AJ1565" s="211"/>
      <c r="AK1565" s="211"/>
      <c r="AL1565" s="211"/>
      <c r="AM1565" s="211"/>
      <c r="AN1565" s="211"/>
      <c r="AO1565" s="211"/>
      <c r="AP1565" s="211"/>
      <c r="AQ1565" s="211"/>
    </row>
    <row r="1566" spans="1:43" x14ac:dyDescent="0.2">
      <c r="A1566" s="3"/>
      <c r="B1566" s="3"/>
      <c r="C1566" s="3"/>
      <c r="D1566" s="3"/>
      <c r="F1566" s="211"/>
      <c r="G1566" s="211"/>
      <c r="H1566" s="211"/>
      <c r="I1566" s="211"/>
      <c r="J1566" s="211"/>
      <c r="K1566" s="211"/>
      <c r="L1566" s="211"/>
      <c r="M1566" s="211"/>
      <c r="N1566" s="211"/>
      <c r="O1566" s="211"/>
      <c r="P1566" s="211"/>
      <c r="Q1566" s="211"/>
      <c r="R1566" s="211"/>
      <c r="S1566" s="211"/>
      <c r="T1566" s="211"/>
      <c r="U1566" s="211"/>
      <c r="V1566" s="211"/>
      <c r="W1566" s="211"/>
      <c r="X1566" s="211"/>
      <c r="Y1566" s="211"/>
      <c r="Z1566" s="211"/>
      <c r="AA1566" s="211"/>
      <c r="AB1566" s="211"/>
      <c r="AC1566" s="211"/>
      <c r="AD1566" s="211"/>
      <c r="AE1566" s="211"/>
      <c r="AF1566" s="211"/>
      <c r="AG1566" s="211"/>
      <c r="AH1566" s="211"/>
      <c r="AI1566" s="211"/>
      <c r="AJ1566" s="211"/>
      <c r="AK1566" s="211"/>
      <c r="AL1566" s="211"/>
      <c r="AM1566" s="211"/>
      <c r="AN1566" s="211"/>
      <c r="AO1566" s="211"/>
      <c r="AP1566" s="211"/>
      <c r="AQ1566" s="211"/>
    </row>
    <row r="1567" spans="1:43" x14ac:dyDescent="0.2">
      <c r="A1567" s="3"/>
      <c r="B1567" s="3"/>
      <c r="C1567" s="3"/>
      <c r="D1567" s="3"/>
      <c r="F1567" s="211"/>
      <c r="G1567" s="211"/>
      <c r="H1567" s="211"/>
      <c r="I1567" s="211"/>
      <c r="J1567" s="211"/>
      <c r="K1567" s="211"/>
      <c r="L1567" s="211"/>
      <c r="M1567" s="211"/>
      <c r="N1567" s="211"/>
      <c r="O1567" s="211"/>
      <c r="P1567" s="211"/>
      <c r="Q1567" s="211"/>
      <c r="R1567" s="211"/>
      <c r="S1567" s="211"/>
      <c r="T1567" s="211"/>
      <c r="U1567" s="211"/>
      <c r="V1567" s="211"/>
      <c r="W1567" s="211"/>
      <c r="X1567" s="211"/>
      <c r="Y1567" s="211"/>
      <c r="Z1567" s="211"/>
      <c r="AA1567" s="211"/>
      <c r="AB1567" s="211"/>
      <c r="AC1567" s="211"/>
      <c r="AD1567" s="211"/>
      <c r="AE1567" s="211"/>
      <c r="AF1567" s="211"/>
      <c r="AG1567" s="211"/>
      <c r="AH1567" s="211"/>
      <c r="AI1567" s="211"/>
      <c r="AJ1567" s="211"/>
      <c r="AK1567" s="211"/>
      <c r="AL1567" s="211"/>
      <c r="AM1567" s="211"/>
      <c r="AN1567" s="211"/>
      <c r="AO1567" s="211"/>
      <c r="AP1567" s="211"/>
      <c r="AQ1567" s="211"/>
    </row>
    <row r="1568" spans="1:43" x14ac:dyDescent="0.2">
      <c r="A1568" s="3"/>
      <c r="B1568" s="3"/>
      <c r="C1568" s="3"/>
      <c r="D1568" s="3"/>
      <c r="F1568" s="14"/>
      <c r="G1568" s="14"/>
      <c r="H1568" s="14"/>
      <c r="I1568" s="14"/>
      <c r="J1568" s="14"/>
      <c r="K1568" s="14"/>
      <c r="L1568" s="14"/>
      <c r="M1568" s="14"/>
      <c r="N1568" s="14"/>
      <c r="O1568" s="14"/>
      <c r="P1568" s="14"/>
      <c r="Q1568" s="14"/>
      <c r="R1568" s="14"/>
      <c r="S1568" s="14"/>
      <c r="T1568" s="14"/>
      <c r="U1568" s="14"/>
      <c r="V1568" s="14"/>
      <c r="W1568" s="14"/>
      <c r="X1568" s="14"/>
      <c r="Y1568" s="14"/>
      <c r="Z1568" s="14"/>
      <c r="AA1568" s="14"/>
      <c r="AB1568" s="14"/>
      <c r="AC1568" s="14"/>
      <c r="AD1568" s="14"/>
      <c r="AE1568" s="14"/>
      <c r="AF1568" s="14"/>
      <c r="AG1568" s="14"/>
      <c r="AH1568" s="14"/>
      <c r="AI1568" s="14"/>
      <c r="AJ1568" s="14"/>
      <c r="AK1568" s="14"/>
      <c r="AL1568" s="14"/>
      <c r="AM1568" s="14"/>
      <c r="AN1568" s="14"/>
      <c r="AO1568" s="14"/>
      <c r="AP1568" s="14"/>
      <c r="AQ1568" s="14"/>
    </row>
    <row r="1569" spans="1:43" ht="12.75" customHeight="1" x14ac:dyDescent="0.2">
      <c r="A1569" s="3"/>
      <c r="B1569" s="3"/>
      <c r="C1569" s="3"/>
      <c r="D1569" s="3"/>
      <c r="F1569" s="211" t="s">
        <v>522</v>
      </c>
      <c r="G1569" s="211"/>
      <c r="H1569" s="211"/>
      <c r="I1569" s="211"/>
      <c r="J1569" s="211"/>
      <c r="K1569" s="211"/>
      <c r="L1569" s="211"/>
      <c r="M1569" s="211"/>
      <c r="N1569" s="211"/>
      <c r="O1569" s="211"/>
      <c r="P1569" s="211"/>
      <c r="Q1569" s="211"/>
      <c r="R1569" s="211"/>
      <c r="S1569" s="211"/>
      <c r="T1569" s="211"/>
      <c r="U1569" s="211"/>
      <c r="V1569" s="211"/>
      <c r="W1569" s="211"/>
      <c r="X1569" s="211"/>
      <c r="Y1569" s="211"/>
      <c r="Z1569" s="211"/>
      <c r="AA1569" s="211"/>
      <c r="AB1569" s="211"/>
      <c r="AC1569" s="211"/>
      <c r="AD1569" s="211"/>
      <c r="AE1569" s="211"/>
      <c r="AF1569" s="211"/>
      <c r="AG1569" s="211"/>
      <c r="AH1569" s="211"/>
      <c r="AI1569" s="211"/>
      <c r="AJ1569" s="211"/>
      <c r="AK1569" s="211"/>
      <c r="AL1569" s="211"/>
      <c r="AM1569" s="211"/>
      <c r="AN1569" s="211"/>
      <c r="AO1569" s="211"/>
      <c r="AP1569" s="211"/>
      <c r="AQ1569" s="211"/>
    </row>
    <row r="1570" spans="1:43" x14ac:dyDescent="0.2">
      <c r="A1570" s="3"/>
      <c r="B1570" s="3"/>
      <c r="C1570" s="3"/>
      <c r="D1570" s="3"/>
      <c r="F1570" s="211"/>
      <c r="G1570" s="211"/>
      <c r="H1570" s="211"/>
      <c r="I1570" s="211"/>
      <c r="J1570" s="211"/>
      <c r="K1570" s="211"/>
      <c r="L1570" s="211"/>
      <c r="M1570" s="211"/>
      <c r="N1570" s="211"/>
      <c r="O1570" s="211"/>
      <c r="P1570" s="211"/>
      <c r="Q1570" s="211"/>
      <c r="R1570" s="211"/>
      <c r="S1570" s="211"/>
      <c r="T1570" s="211"/>
      <c r="U1570" s="211"/>
      <c r="V1570" s="211"/>
      <c r="W1570" s="211"/>
      <c r="X1570" s="211"/>
      <c r="Y1570" s="211"/>
      <c r="Z1570" s="211"/>
      <c r="AA1570" s="211"/>
      <c r="AB1570" s="211"/>
      <c r="AC1570" s="211"/>
      <c r="AD1570" s="211"/>
      <c r="AE1570" s="211"/>
      <c r="AF1570" s="211"/>
      <c r="AG1570" s="211"/>
      <c r="AH1570" s="211"/>
      <c r="AI1570" s="211"/>
      <c r="AJ1570" s="211"/>
      <c r="AK1570" s="211"/>
      <c r="AL1570" s="211"/>
      <c r="AM1570" s="211"/>
      <c r="AN1570" s="211"/>
      <c r="AO1570" s="211"/>
      <c r="AP1570" s="211"/>
      <c r="AQ1570" s="211"/>
    </row>
    <row r="1571" spans="1:43" ht="15" customHeight="1" x14ac:dyDescent="0.2">
      <c r="A1571" s="3"/>
      <c r="B1571" s="3"/>
      <c r="C1571" s="3"/>
      <c r="D1571" s="3"/>
      <c r="F1571" s="251"/>
      <c r="G1571" s="251"/>
      <c r="H1571" s="251"/>
      <c r="I1571" s="251"/>
      <c r="J1571" s="251"/>
      <c r="K1571" s="251"/>
      <c r="L1571" s="251"/>
      <c r="M1571" s="251"/>
      <c r="N1571" s="251"/>
      <c r="O1571" s="251"/>
      <c r="P1571" s="251"/>
      <c r="Q1571" s="251"/>
      <c r="R1571" s="251"/>
      <c r="S1571" s="251"/>
      <c r="T1571" s="251"/>
      <c r="U1571" s="251"/>
      <c r="V1571" s="251"/>
      <c r="W1571" s="251"/>
      <c r="X1571" s="251"/>
      <c r="Y1571" s="251"/>
      <c r="Z1571" s="251"/>
      <c r="AA1571" s="251"/>
      <c r="AB1571" s="251"/>
      <c r="AC1571" s="251"/>
      <c r="AD1571" s="251"/>
      <c r="AE1571" s="251"/>
      <c r="AF1571" s="251"/>
      <c r="AG1571" s="251"/>
      <c r="AH1571" s="251"/>
      <c r="AI1571" s="251"/>
      <c r="AJ1571" s="251"/>
      <c r="AK1571" s="251"/>
      <c r="AL1571" s="251"/>
      <c r="AM1571" s="251"/>
      <c r="AN1571" s="251"/>
      <c r="AO1571" s="251"/>
      <c r="AP1571" s="251"/>
      <c r="AQ1571" s="251"/>
    </row>
    <row r="1572" spans="1:43" ht="12.75" customHeight="1" x14ac:dyDescent="0.25">
      <c r="A1572" s="3"/>
      <c r="B1572" s="3"/>
      <c r="C1572" s="3"/>
      <c r="D1572" s="3"/>
      <c r="F1572" s="18"/>
      <c r="G1572" s="18"/>
      <c r="H1572" s="18"/>
      <c r="I1572" s="18"/>
      <c r="J1572" s="18"/>
      <c r="K1572" s="18"/>
      <c r="L1572" s="18"/>
      <c r="M1572" s="18"/>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18"/>
      <c r="AM1572" s="18"/>
      <c r="AN1572" s="18"/>
      <c r="AO1572" s="18"/>
      <c r="AP1572" s="18"/>
      <c r="AQ1572" s="18"/>
    </row>
    <row r="1573" spans="1:43" x14ac:dyDescent="0.2">
      <c r="A1573" s="3"/>
      <c r="B1573" s="3"/>
      <c r="C1573" s="3"/>
      <c r="D1573" s="3"/>
      <c r="F1573" s="240" t="s">
        <v>523</v>
      </c>
      <c r="G1573" s="240"/>
      <c r="H1573" s="240"/>
      <c r="I1573" s="240"/>
      <c r="J1573" s="240"/>
      <c r="K1573" s="240"/>
      <c r="L1573" s="240"/>
      <c r="M1573" s="240"/>
      <c r="N1573" s="240"/>
      <c r="O1573" s="240"/>
      <c r="P1573" s="240"/>
      <c r="Q1573" s="240"/>
      <c r="R1573" s="240"/>
      <c r="S1573" s="240"/>
      <c r="T1573" s="240"/>
      <c r="U1573" s="240"/>
      <c r="V1573" s="240"/>
      <c r="W1573" s="240"/>
      <c r="X1573" s="240"/>
      <c r="Y1573" s="240"/>
      <c r="Z1573" s="240"/>
      <c r="AA1573" s="240"/>
      <c r="AB1573" s="240"/>
      <c r="AC1573" s="240"/>
      <c r="AD1573" s="240"/>
      <c r="AE1573" s="240"/>
      <c r="AF1573" s="240"/>
      <c r="AG1573" s="240"/>
      <c r="AH1573" s="240"/>
      <c r="AI1573" s="240"/>
      <c r="AJ1573" s="240"/>
      <c r="AK1573" s="240"/>
      <c r="AL1573" s="240"/>
      <c r="AM1573" s="240"/>
      <c r="AN1573" s="240"/>
      <c r="AO1573" s="240"/>
      <c r="AP1573" s="240"/>
      <c r="AQ1573" s="240"/>
    </row>
    <row r="1574" spans="1:43" ht="12.75" customHeight="1" x14ac:dyDescent="0.2">
      <c r="A1574" s="3"/>
      <c r="B1574" s="3"/>
      <c r="C1574" s="3"/>
      <c r="D1574" s="3"/>
      <c r="F1574" s="211" t="s">
        <v>524</v>
      </c>
      <c r="G1574" s="211"/>
      <c r="H1574" s="211"/>
      <c r="I1574" s="211"/>
      <c r="J1574" s="211"/>
      <c r="K1574" s="211"/>
      <c r="L1574" s="211"/>
      <c r="M1574" s="211"/>
      <c r="N1574" s="211"/>
      <c r="O1574" s="211"/>
      <c r="P1574" s="211"/>
      <c r="Q1574" s="211"/>
      <c r="R1574" s="211"/>
      <c r="S1574" s="211"/>
      <c r="T1574" s="211"/>
      <c r="U1574" s="211"/>
      <c r="V1574" s="211"/>
      <c r="W1574" s="211"/>
      <c r="X1574" s="211"/>
      <c r="Y1574" s="211"/>
      <c r="Z1574" s="211"/>
      <c r="AA1574" s="211"/>
      <c r="AB1574" s="211"/>
      <c r="AC1574" s="211"/>
      <c r="AD1574" s="211"/>
      <c r="AE1574" s="211"/>
      <c r="AF1574" s="211"/>
      <c r="AG1574" s="211"/>
      <c r="AH1574" s="211"/>
      <c r="AI1574" s="211"/>
      <c r="AJ1574" s="211"/>
      <c r="AK1574" s="211"/>
      <c r="AL1574" s="211"/>
      <c r="AM1574" s="211"/>
      <c r="AN1574" s="211"/>
      <c r="AO1574" s="211"/>
      <c r="AP1574" s="211"/>
      <c r="AQ1574" s="211"/>
    </row>
    <row r="1575" spans="1:43" x14ac:dyDescent="0.2">
      <c r="A1575" s="3"/>
      <c r="B1575" s="3"/>
      <c r="C1575" s="3"/>
      <c r="D1575" s="3"/>
      <c r="F1575" s="211"/>
      <c r="G1575" s="211"/>
      <c r="H1575" s="211"/>
      <c r="I1575" s="211"/>
      <c r="J1575" s="211"/>
      <c r="K1575" s="211"/>
      <c r="L1575" s="211"/>
      <c r="M1575" s="211"/>
      <c r="N1575" s="211"/>
      <c r="O1575" s="211"/>
      <c r="P1575" s="211"/>
      <c r="Q1575" s="211"/>
      <c r="R1575" s="211"/>
      <c r="S1575" s="211"/>
      <c r="T1575" s="211"/>
      <c r="U1575" s="211"/>
      <c r="V1575" s="211"/>
      <c r="W1575" s="211"/>
      <c r="X1575" s="211"/>
      <c r="Y1575" s="211"/>
      <c r="Z1575" s="211"/>
      <c r="AA1575" s="211"/>
      <c r="AB1575" s="211"/>
      <c r="AC1575" s="211"/>
      <c r="AD1575" s="211"/>
      <c r="AE1575" s="211"/>
      <c r="AF1575" s="211"/>
      <c r="AG1575" s="211"/>
      <c r="AH1575" s="211"/>
      <c r="AI1575" s="211"/>
      <c r="AJ1575" s="211"/>
      <c r="AK1575" s="211"/>
      <c r="AL1575" s="211"/>
      <c r="AM1575" s="211"/>
      <c r="AN1575" s="211"/>
      <c r="AO1575" s="211"/>
      <c r="AP1575" s="211"/>
      <c r="AQ1575" s="211"/>
    </row>
    <row r="1576" spans="1:43" x14ac:dyDescent="0.2">
      <c r="A1576" s="3"/>
      <c r="B1576" s="3"/>
      <c r="C1576" s="3"/>
      <c r="D1576" s="3"/>
      <c r="F1576" s="211"/>
      <c r="G1576" s="211"/>
      <c r="H1576" s="211"/>
      <c r="I1576" s="211"/>
      <c r="J1576" s="211"/>
      <c r="K1576" s="211"/>
      <c r="L1576" s="211"/>
      <c r="M1576" s="211"/>
      <c r="N1576" s="211"/>
      <c r="O1576" s="211"/>
      <c r="P1576" s="211"/>
      <c r="Q1576" s="211"/>
      <c r="R1576" s="211"/>
      <c r="S1576" s="211"/>
      <c r="T1576" s="211"/>
      <c r="U1576" s="211"/>
      <c r="V1576" s="211"/>
      <c r="W1576" s="211"/>
      <c r="X1576" s="211"/>
      <c r="Y1576" s="211"/>
      <c r="Z1576" s="211"/>
      <c r="AA1576" s="211"/>
      <c r="AB1576" s="211"/>
      <c r="AC1576" s="211"/>
      <c r="AD1576" s="211"/>
      <c r="AE1576" s="211"/>
      <c r="AF1576" s="211"/>
      <c r="AG1576" s="211"/>
      <c r="AH1576" s="211"/>
      <c r="AI1576" s="211"/>
      <c r="AJ1576" s="211"/>
      <c r="AK1576" s="211"/>
      <c r="AL1576" s="211"/>
      <c r="AM1576" s="211"/>
      <c r="AN1576" s="211"/>
      <c r="AO1576" s="211"/>
      <c r="AP1576" s="211"/>
      <c r="AQ1576" s="211"/>
    </row>
    <row r="1577" spans="1:43" x14ac:dyDescent="0.2">
      <c r="A1577" s="3"/>
      <c r="B1577" s="3"/>
      <c r="C1577" s="3"/>
      <c r="D1577" s="3"/>
      <c r="F1577" s="14"/>
      <c r="G1577" s="14"/>
      <c r="H1577" s="14"/>
      <c r="I1577" s="14"/>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c r="AM1577" s="14"/>
      <c r="AN1577" s="14"/>
      <c r="AO1577" s="14"/>
      <c r="AP1577" s="14"/>
      <c r="AQ1577" s="14"/>
    </row>
    <row r="1578" spans="1:43" x14ac:dyDescent="0.2">
      <c r="A1578" s="3"/>
      <c r="B1578" s="3"/>
      <c r="C1578" s="3"/>
      <c r="D1578" s="3"/>
    </row>
    <row r="1579" spans="1:43" x14ac:dyDescent="0.2">
      <c r="A1579" s="3"/>
      <c r="B1579" s="3"/>
      <c r="C1579" s="3"/>
      <c r="D1579" s="3"/>
      <c r="F1579" s="209" t="str">
        <f>(MID(F1562,1,2)+1)&amp;"."</f>
        <v>19.</v>
      </c>
      <c r="G1579" s="209"/>
      <c r="H1579" s="210" t="s">
        <v>525</v>
      </c>
      <c r="I1579" s="210"/>
      <c r="J1579" s="210"/>
      <c r="K1579" s="210"/>
      <c r="L1579" s="210"/>
      <c r="M1579" s="210"/>
      <c r="N1579" s="210"/>
      <c r="O1579" s="210"/>
      <c r="P1579" s="210"/>
      <c r="Q1579" s="210"/>
      <c r="R1579" s="210"/>
      <c r="S1579" s="210"/>
      <c r="T1579" s="210"/>
      <c r="U1579" s="210"/>
      <c r="V1579" s="210"/>
      <c r="W1579" s="210"/>
      <c r="X1579" s="210"/>
      <c r="Y1579" s="210"/>
      <c r="Z1579" s="210"/>
      <c r="AA1579" s="210"/>
      <c r="AB1579" s="210"/>
      <c r="AC1579" s="210"/>
      <c r="AD1579" s="210"/>
      <c r="AE1579" s="210"/>
      <c r="AF1579" s="210"/>
      <c r="AG1579" s="210"/>
      <c r="AH1579" s="210"/>
      <c r="AI1579" s="210"/>
      <c r="AJ1579" s="210"/>
      <c r="AK1579" s="210"/>
      <c r="AL1579" s="210"/>
      <c r="AM1579" s="210"/>
      <c r="AN1579" s="210"/>
      <c r="AO1579" s="210"/>
      <c r="AP1579" s="210"/>
      <c r="AQ1579" s="210"/>
    </row>
    <row r="1580" spans="1:43" x14ac:dyDescent="0.2">
      <c r="A1580" s="3"/>
      <c r="B1580" s="3"/>
      <c r="C1580" s="3"/>
      <c r="D1580" s="3"/>
      <c r="F1580" s="32"/>
      <c r="G1580" s="32"/>
      <c r="H1580" s="16"/>
      <c r="I1580" s="16"/>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row>
    <row r="1581" spans="1:43" x14ac:dyDescent="0.2">
      <c r="A1581" s="3"/>
      <c r="B1581" s="3"/>
      <c r="C1581" s="3"/>
      <c r="D1581" s="3"/>
      <c r="F1581" s="193" t="s">
        <v>526</v>
      </c>
      <c r="G1581" s="193"/>
      <c r="H1581" s="193"/>
      <c r="I1581" s="193"/>
      <c r="J1581" s="193"/>
      <c r="K1581" s="193"/>
      <c r="L1581" s="193"/>
      <c r="M1581" s="193"/>
      <c r="N1581" s="193"/>
      <c r="O1581" s="193"/>
      <c r="P1581" s="193"/>
      <c r="Q1581" s="193"/>
      <c r="R1581" s="193"/>
      <c r="S1581" s="193"/>
      <c r="T1581" s="193"/>
      <c r="U1581" s="193"/>
      <c r="V1581" s="193"/>
      <c r="W1581" s="193"/>
      <c r="X1581" s="193"/>
      <c r="Y1581" s="193"/>
      <c r="Z1581" s="193"/>
      <c r="AA1581" s="193"/>
      <c r="AB1581" s="193"/>
      <c r="AC1581" s="193"/>
      <c r="AD1581" s="193"/>
      <c r="AE1581" s="193"/>
      <c r="AF1581" s="193"/>
      <c r="AG1581" s="193"/>
      <c r="AH1581" s="193"/>
      <c r="AI1581" s="193"/>
      <c r="AJ1581" s="193"/>
      <c r="AK1581" s="193"/>
      <c r="AL1581" s="193"/>
      <c r="AM1581" s="193"/>
      <c r="AN1581" s="193"/>
      <c r="AO1581" s="193"/>
      <c r="AP1581" s="193"/>
      <c r="AQ1581" s="193"/>
    </row>
    <row r="1582" spans="1:43" x14ac:dyDescent="0.2">
      <c r="A1582" s="3"/>
      <c r="B1582" s="3"/>
      <c r="C1582" s="3"/>
      <c r="D1582" s="3"/>
      <c r="F1582" s="193"/>
      <c r="G1582" s="193"/>
      <c r="H1582" s="193"/>
      <c r="I1582" s="193"/>
      <c r="J1582" s="193"/>
      <c r="K1582" s="193"/>
      <c r="L1582" s="193"/>
      <c r="M1582" s="193"/>
      <c r="N1582" s="193"/>
      <c r="O1582" s="193"/>
      <c r="P1582" s="193"/>
      <c r="Q1582" s="193"/>
      <c r="R1582" s="193"/>
      <c r="S1582" s="193"/>
      <c r="T1582" s="193"/>
      <c r="U1582" s="193"/>
      <c r="V1582" s="193"/>
      <c r="W1582" s="193"/>
      <c r="X1582" s="193"/>
      <c r="Y1582" s="193"/>
      <c r="Z1582" s="193"/>
      <c r="AA1582" s="193"/>
      <c r="AB1582" s="193"/>
      <c r="AC1582" s="193"/>
      <c r="AD1582" s="193"/>
      <c r="AE1582" s="193"/>
      <c r="AF1582" s="193"/>
      <c r="AG1582" s="193"/>
      <c r="AH1582" s="193"/>
      <c r="AI1582" s="193"/>
      <c r="AJ1582" s="193"/>
      <c r="AK1582" s="193"/>
      <c r="AL1582" s="193"/>
      <c r="AM1582" s="193"/>
      <c r="AN1582" s="193"/>
      <c r="AO1582" s="193"/>
      <c r="AP1582" s="193"/>
      <c r="AQ1582" s="193"/>
    </row>
    <row r="1583" spans="1:43" x14ac:dyDescent="0.2">
      <c r="A1583" s="3"/>
      <c r="B1583" s="3"/>
      <c r="C1583" s="3"/>
      <c r="D1583" s="3"/>
      <c r="F1583" s="193"/>
      <c r="G1583" s="193"/>
      <c r="H1583" s="193"/>
      <c r="I1583" s="193"/>
      <c r="J1583" s="193"/>
      <c r="K1583" s="193"/>
      <c r="L1583" s="193"/>
      <c r="M1583" s="193"/>
      <c r="N1583" s="193"/>
      <c r="O1583" s="193"/>
      <c r="P1583" s="193"/>
      <c r="Q1583" s="193"/>
      <c r="R1583" s="193"/>
      <c r="S1583" s="193"/>
      <c r="T1583" s="193"/>
      <c r="U1583" s="193"/>
      <c r="V1583" s="193"/>
      <c r="W1583" s="193"/>
      <c r="X1583" s="193"/>
      <c r="Y1583" s="193"/>
      <c r="Z1583" s="193"/>
      <c r="AA1583" s="193"/>
      <c r="AB1583" s="193"/>
      <c r="AC1583" s="193"/>
      <c r="AD1583" s="193"/>
      <c r="AE1583" s="193"/>
      <c r="AF1583" s="193"/>
      <c r="AG1583" s="193"/>
      <c r="AH1583" s="193"/>
      <c r="AI1583" s="193"/>
      <c r="AJ1583" s="193"/>
      <c r="AK1583" s="193"/>
      <c r="AL1583" s="193"/>
      <c r="AM1583" s="193"/>
      <c r="AN1583" s="193"/>
      <c r="AO1583" s="193"/>
      <c r="AP1583" s="193"/>
      <c r="AQ1583" s="193"/>
    </row>
    <row r="1584" spans="1:43" x14ac:dyDescent="0.2">
      <c r="A1584" s="3"/>
      <c r="B1584" s="3"/>
      <c r="C1584" s="3"/>
      <c r="D1584" s="3"/>
      <c r="F1584" s="193"/>
      <c r="G1584" s="193"/>
      <c r="H1584" s="193"/>
      <c r="I1584" s="193"/>
      <c r="J1584" s="193"/>
      <c r="K1584" s="193"/>
      <c r="L1584" s="193"/>
      <c r="M1584" s="193"/>
      <c r="N1584" s="193"/>
      <c r="O1584" s="193"/>
      <c r="P1584" s="193"/>
      <c r="Q1584" s="193"/>
      <c r="R1584" s="193"/>
      <c r="S1584" s="193"/>
      <c r="T1584" s="193"/>
      <c r="U1584" s="193"/>
      <c r="V1584" s="193"/>
      <c r="W1584" s="193"/>
      <c r="X1584" s="193"/>
      <c r="Y1584" s="193"/>
      <c r="Z1584" s="193"/>
      <c r="AA1584" s="193"/>
      <c r="AB1584" s="193"/>
      <c r="AC1584" s="193"/>
      <c r="AD1584" s="193"/>
      <c r="AE1584" s="193"/>
      <c r="AF1584" s="193"/>
      <c r="AG1584" s="193"/>
      <c r="AH1584" s="193"/>
      <c r="AI1584" s="193"/>
      <c r="AJ1584" s="193"/>
      <c r="AK1584" s="193"/>
      <c r="AL1584" s="193"/>
      <c r="AM1584" s="193"/>
      <c r="AN1584" s="193"/>
      <c r="AO1584" s="193"/>
      <c r="AP1584" s="193"/>
      <c r="AQ1584" s="193"/>
    </row>
    <row r="1585" spans="1:43" x14ac:dyDescent="0.2">
      <c r="A1585" s="3"/>
      <c r="B1585" s="3"/>
      <c r="C1585" s="3"/>
      <c r="D1585" s="3"/>
      <c r="F1585" s="193"/>
      <c r="G1585" s="193"/>
      <c r="H1585" s="193"/>
      <c r="I1585" s="193"/>
      <c r="J1585" s="193"/>
      <c r="K1585" s="193"/>
      <c r="L1585" s="193"/>
      <c r="M1585" s="193"/>
      <c r="N1585" s="193"/>
      <c r="O1585" s="193"/>
      <c r="P1585" s="193"/>
      <c r="Q1585" s="193"/>
      <c r="R1585" s="193"/>
      <c r="S1585" s="193"/>
      <c r="T1585" s="193"/>
      <c r="U1585" s="193"/>
      <c r="V1585" s="193"/>
      <c r="W1585" s="193"/>
      <c r="X1585" s="193"/>
      <c r="Y1585" s="193"/>
      <c r="Z1585" s="193"/>
      <c r="AA1585" s="193"/>
      <c r="AB1585" s="193"/>
      <c r="AC1585" s="193"/>
      <c r="AD1585" s="193"/>
      <c r="AE1585" s="193"/>
      <c r="AF1585" s="193"/>
      <c r="AG1585" s="193"/>
      <c r="AH1585" s="193"/>
      <c r="AI1585" s="193"/>
      <c r="AJ1585" s="193"/>
      <c r="AK1585" s="193"/>
      <c r="AL1585" s="193"/>
      <c r="AM1585" s="193"/>
      <c r="AN1585" s="193"/>
      <c r="AO1585" s="193"/>
      <c r="AP1585" s="193"/>
      <c r="AQ1585" s="193"/>
    </row>
    <row r="1586" spans="1:43" x14ac:dyDescent="0.2">
      <c r="A1586" s="3"/>
      <c r="B1586" s="3"/>
      <c r="C1586" s="3"/>
    </row>
    <row r="1587" spans="1:43" x14ac:dyDescent="0.2">
      <c r="A1587" s="3"/>
      <c r="B1587" s="3"/>
      <c r="C1587" s="3"/>
      <c r="F1587" s="223" t="s">
        <v>527</v>
      </c>
      <c r="G1587" s="223"/>
      <c r="H1587" s="223"/>
      <c r="I1587" s="223"/>
      <c r="J1587" s="223"/>
      <c r="K1587" s="223"/>
      <c r="L1587" s="223"/>
      <c r="M1587" s="223"/>
      <c r="N1587" s="223"/>
      <c r="O1587" s="223"/>
      <c r="P1587" s="223"/>
      <c r="Q1587" s="223"/>
      <c r="R1587" s="223"/>
      <c r="S1587" s="223"/>
      <c r="T1587" s="223"/>
      <c r="U1587" s="223"/>
      <c r="V1587" s="223"/>
      <c r="W1587" s="223"/>
      <c r="X1587" s="223"/>
      <c r="Y1587" s="223"/>
      <c r="Z1587" s="223"/>
      <c r="AA1587" s="223"/>
      <c r="AB1587" s="223"/>
      <c r="AC1587" s="223"/>
      <c r="AD1587" s="223"/>
      <c r="AE1587" s="223"/>
      <c r="AF1587" s="223"/>
      <c r="AG1587" s="223"/>
      <c r="AH1587" s="223"/>
      <c r="AI1587" s="223"/>
      <c r="AJ1587" s="223"/>
      <c r="AK1587" s="223"/>
      <c r="AL1587" s="223"/>
      <c r="AM1587" s="223"/>
      <c r="AN1587" s="223"/>
      <c r="AO1587" s="223"/>
      <c r="AP1587" s="223"/>
      <c r="AQ1587" s="223"/>
    </row>
    <row r="1588" spans="1:43" x14ac:dyDescent="0.2">
      <c r="A1588" s="3"/>
      <c r="B1588" s="3"/>
      <c r="C1588" s="3"/>
      <c r="F1588" s="193" t="s">
        <v>528</v>
      </c>
      <c r="G1588" s="193"/>
      <c r="H1588" s="193"/>
      <c r="I1588" s="193"/>
      <c r="J1588" s="193"/>
      <c r="K1588" s="193"/>
      <c r="L1588" s="193"/>
      <c r="M1588" s="193"/>
      <c r="N1588" s="193"/>
      <c r="O1588" s="193"/>
      <c r="P1588" s="193"/>
      <c r="Q1588" s="193"/>
      <c r="R1588" s="193"/>
      <c r="S1588" s="193"/>
      <c r="T1588" s="193"/>
      <c r="U1588" s="193"/>
      <c r="V1588" s="193"/>
      <c r="W1588" s="193"/>
      <c r="X1588" s="193"/>
      <c r="Y1588" s="193"/>
      <c r="Z1588" s="193"/>
      <c r="AA1588" s="193"/>
      <c r="AB1588" s="193"/>
      <c r="AC1588" s="193"/>
      <c r="AD1588" s="193"/>
      <c r="AE1588" s="193"/>
      <c r="AF1588" s="193"/>
      <c r="AG1588" s="193"/>
      <c r="AH1588" s="193"/>
      <c r="AI1588" s="193"/>
      <c r="AJ1588" s="193"/>
      <c r="AK1588" s="193"/>
      <c r="AL1588" s="193"/>
      <c r="AM1588" s="193"/>
      <c r="AN1588" s="193"/>
      <c r="AO1588" s="193"/>
      <c r="AP1588" s="193"/>
      <c r="AQ1588" s="193"/>
    </row>
    <row r="1589" spans="1:43" x14ac:dyDescent="0.2">
      <c r="A1589" s="3"/>
      <c r="B1589" s="3"/>
      <c r="C1589" s="3"/>
      <c r="F1589" s="193"/>
      <c r="G1589" s="193"/>
      <c r="H1589" s="193"/>
      <c r="I1589" s="193"/>
      <c r="J1589" s="193"/>
      <c r="K1589" s="193"/>
      <c r="L1589" s="193"/>
      <c r="M1589" s="193"/>
      <c r="N1589" s="193"/>
      <c r="O1589" s="193"/>
      <c r="P1589" s="193"/>
      <c r="Q1589" s="193"/>
      <c r="R1589" s="193"/>
      <c r="S1589" s="193"/>
      <c r="T1589" s="193"/>
      <c r="U1589" s="193"/>
      <c r="V1589" s="193"/>
      <c r="W1589" s="193"/>
      <c r="X1589" s="193"/>
      <c r="Y1589" s="193"/>
      <c r="Z1589" s="193"/>
      <c r="AA1589" s="193"/>
      <c r="AB1589" s="193"/>
      <c r="AC1589" s="193"/>
      <c r="AD1589" s="193"/>
      <c r="AE1589" s="193"/>
      <c r="AF1589" s="193"/>
      <c r="AG1589" s="193"/>
      <c r="AH1589" s="193"/>
      <c r="AI1589" s="193"/>
      <c r="AJ1589" s="193"/>
      <c r="AK1589" s="193"/>
      <c r="AL1589" s="193"/>
      <c r="AM1589" s="193"/>
      <c r="AN1589" s="193"/>
      <c r="AO1589" s="193"/>
      <c r="AP1589" s="193"/>
      <c r="AQ1589" s="193"/>
    </row>
    <row r="1590" spans="1:43" x14ac:dyDescent="0.2">
      <c r="A1590" s="3"/>
      <c r="B1590" s="3"/>
      <c r="C1590" s="3"/>
      <c r="F1590" s="193"/>
      <c r="G1590" s="193"/>
      <c r="H1590" s="193"/>
      <c r="I1590" s="193"/>
      <c r="J1590" s="193"/>
      <c r="K1590" s="193"/>
      <c r="L1590" s="193"/>
      <c r="M1590" s="193"/>
      <c r="N1590" s="193"/>
      <c r="O1590" s="193"/>
      <c r="P1590" s="193"/>
      <c r="Q1590" s="193"/>
      <c r="R1590" s="193"/>
      <c r="S1590" s="193"/>
      <c r="T1590" s="193"/>
      <c r="U1590" s="193"/>
      <c r="V1590" s="193"/>
      <c r="W1590" s="193"/>
      <c r="X1590" s="193"/>
      <c r="Y1590" s="193"/>
      <c r="Z1590" s="193"/>
      <c r="AA1590" s="193"/>
      <c r="AB1590" s="193"/>
      <c r="AC1590" s="193"/>
      <c r="AD1590" s="193"/>
      <c r="AE1590" s="193"/>
      <c r="AF1590" s="193"/>
      <c r="AG1590" s="193"/>
      <c r="AH1590" s="193"/>
      <c r="AI1590" s="193"/>
      <c r="AJ1590" s="193"/>
      <c r="AK1590" s="193"/>
      <c r="AL1590" s="193"/>
      <c r="AM1590" s="193"/>
      <c r="AN1590" s="193"/>
      <c r="AO1590" s="193"/>
      <c r="AP1590" s="193"/>
      <c r="AQ1590" s="193"/>
    </row>
    <row r="1591" spans="1:43" x14ac:dyDescent="0.2">
      <c r="A1591" s="3"/>
      <c r="B1591" s="3"/>
      <c r="C1591" s="3"/>
      <c r="F1591" s="139"/>
      <c r="G1591" s="139"/>
      <c r="H1591" s="139"/>
      <c r="I1591" s="139"/>
      <c r="J1591" s="139"/>
      <c r="K1591" s="139"/>
      <c r="L1591" s="139"/>
      <c r="M1591" s="139"/>
      <c r="N1591" s="139"/>
      <c r="O1591" s="139"/>
      <c r="P1591" s="139"/>
      <c r="Q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c r="AL1591" s="139"/>
      <c r="AM1591" s="139"/>
      <c r="AN1591" s="139"/>
      <c r="AO1591" s="139"/>
      <c r="AP1591" s="139"/>
      <c r="AQ1591" s="139"/>
    </row>
    <row r="1592" spans="1:43" x14ac:dyDescent="0.2">
      <c r="A1592" s="3"/>
      <c r="B1592" s="3"/>
      <c r="C1592" s="3"/>
      <c r="D1592" s="140"/>
      <c r="F1592" s="193" t="s">
        <v>265</v>
      </c>
      <c r="G1592" s="193"/>
      <c r="H1592" s="193"/>
      <c r="I1592" s="193"/>
      <c r="J1592" s="193"/>
      <c r="K1592" s="193"/>
      <c r="L1592" s="193"/>
      <c r="M1592" s="193"/>
      <c r="N1592" s="193"/>
      <c r="O1592" s="193"/>
      <c r="P1592" s="193"/>
      <c r="Q1592" s="193"/>
      <c r="R1592" s="193"/>
      <c r="S1592" s="193"/>
      <c r="T1592" s="193"/>
      <c r="U1592" s="193"/>
      <c r="V1592" s="193"/>
      <c r="W1592" s="193"/>
      <c r="X1592" s="193"/>
      <c r="Y1592" s="193"/>
      <c r="Z1592" s="193"/>
      <c r="AA1592" s="193"/>
      <c r="AB1592" s="193"/>
      <c r="AC1592" s="193"/>
      <c r="AD1592" s="193"/>
      <c r="AE1592" s="193"/>
      <c r="AF1592" s="193"/>
      <c r="AG1592" s="193"/>
      <c r="AH1592" s="193"/>
      <c r="AI1592" s="193"/>
      <c r="AJ1592" s="193"/>
      <c r="AK1592" s="193"/>
      <c r="AL1592" s="193"/>
      <c r="AM1592" s="193"/>
      <c r="AN1592" s="193"/>
      <c r="AO1592" s="193"/>
      <c r="AP1592" s="193"/>
      <c r="AQ1592" s="193"/>
    </row>
    <row r="1593" spans="1:43" x14ac:dyDescent="0.2">
      <c r="A1593" s="3"/>
      <c r="B1593" s="3"/>
      <c r="C1593" s="3"/>
      <c r="D1593" s="140"/>
      <c r="F1593" s="208"/>
      <c r="G1593" s="208"/>
      <c r="H1593" s="208"/>
      <c r="I1593" s="208"/>
      <c r="J1593" s="208"/>
      <c r="K1593" s="208"/>
      <c r="L1593" s="208"/>
      <c r="M1593" s="208"/>
      <c r="N1593" s="208"/>
      <c r="O1593" s="208"/>
      <c r="P1593" s="208"/>
      <c r="Q1593" s="208"/>
      <c r="R1593" s="208"/>
      <c r="S1593" s="208"/>
      <c r="T1593" s="208"/>
      <c r="U1593" s="208"/>
      <c r="V1593" s="208"/>
      <c r="W1593" s="208"/>
      <c r="X1593" s="208"/>
      <c r="Y1593" s="208"/>
      <c r="Z1593" s="208"/>
      <c r="AA1593" s="208"/>
      <c r="AB1593" s="208"/>
      <c r="AC1593" s="208"/>
      <c r="AD1593" s="208"/>
      <c r="AE1593" s="208"/>
      <c r="AF1593" s="208"/>
      <c r="AG1593" s="208"/>
      <c r="AH1593" s="208"/>
      <c r="AI1593" s="208"/>
      <c r="AJ1593" s="208"/>
      <c r="AK1593" s="208"/>
      <c r="AL1593" s="208"/>
      <c r="AM1593" s="208"/>
      <c r="AN1593" s="208"/>
      <c r="AO1593" s="208"/>
      <c r="AP1593" s="208"/>
      <c r="AQ1593" s="208"/>
    </row>
    <row r="1594" spans="1:43" x14ac:dyDescent="0.2">
      <c r="A1594" s="3"/>
      <c r="B1594" s="3"/>
      <c r="C1594" s="3"/>
      <c r="F1594" s="139"/>
      <c r="G1594" s="139"/>
      <c r="H1594" s="139"/>
      <c r="I1594" s="139"/>
      <c r="J1594" s="139"/>
      <c r="K1594" s="139"/>
      <c r="L1594" s="139"/>
      <c r="M1594" s="139"/>
      <c r="N1594" s="139"/>
      <c r="O1594" s="139"/>
      <c r="P1594" s="139"/>
      <c r="Q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c r="AL1594" s="139"/>
      <c r="AM1594" s="139"/>
      <c r="AN1594" s="139"/>
      <c r="AO1594" s="139"/>
      <c r="AP1594" s="139"/>
      <c r="AQ1594" s="139"/>
    </row>
    <row r="1595" spans="1:43" x14ac:dyDescent="0.2">
      <c r="A1595" s="3"/>
      <c r="B1595" s="3"/>
      <c r="C1595" s="3"/>
      <c r="F1595" s="193" t="s">
        <v>529</v>
      </c>
      <c r="G1595" s="193"/>
      <c r="H1595" s="193"/>
      <c r="I1595" s="193"/>
      <c r="J1595" s="193"/>
      <c r="K1595" s="193"/>
      <c r="L1595" s="193"/>
      <c r="M1595" s="193"/>
      <c r="N1595" s="193"/>
      <c r="O1595" s="193"/>
      <c r="P1595" s="193"/>
      <c r="Q1595" s="193"/>
      <c r="R1595" s="193"/>
      <c r="S1595" s="193"/>
      <c r="T1595" s="193"/>
      <c r="U1595" s="193"/>
      <c r="V1595" s="193"/>
      <c r="W1595" s="193"/>
      <c r="X1595" s="193"/>
      <c r="Y1595" s="193"/>
      <c r="Z1595" s="193"/>
      <c r="AA1595" s="193"/>
      <c r="AB1595" s="193"/>
      <c r="AC1595" s="193"/>
      <c r="AD1595" s="193"/>
      <c r="AE1595" s="193"/>
      <c r="AF1595" s="193"/>
      <c r="AG1595" s="193"/>
      <c r="AH1595" s="193"/>
      <c r="AI1595" s="193"/>
      <c r="AJ1595" s="193"/>
      <c r="AK1595" s="193"/>
      <c r="AL1595" s="193"/>
      <c r="AM1595" s="193"/>
      <c r="AN1595" s="193"/>
      <c r="AO1595" s="193"/>
      <c r="AP1595" s="193"/>
      <c r="AQ1595" s="193"/>
    </row>
    <row r="1596" spans="1:43" x14ac:dyDescent="0.2">
      <c r="A1596" s="3"/>
      <c r="B1596" s="3"/>
      <c r="C1596" s="3"/>
      <c r="D1596" s="3"/>
      <c r="F1596" s="193"/>
      <c r="G1596" s="193"/>
      <c r="H1596" s="193"/>
      <c r="I1596" s="193"/>
      <c r="J1596" s="193"/>
      <c r="K1596" s="193"/>
      <c r="L1596" s="193"/>
      <c r="M1596" s="193"/>
      <c r="N1596" s="193"/>
      <c r="O1596" s="193"/>
      <c r="P1596" s="193"/>
      <c r="Q1596" s="193"/>
      <c r="R1596" s="193"/>
      <c r="S1596" s="193"/>
      <c r="T1596" s="193"/>
      <c r="U1596" s="193"/>
      <c r="V1596" s="193"/>
      <c r="W1596" s="193"/>
      <c r="X1596" s="193"/>
      <c r="Y1596" s="193"/>
      <c r="Z1596" s="193"/>
      <c r="AA1596" s="193"/>
      <c r="AB1596" s="193"/>
      <c r="AC1596" s="193"/>
      <c r="AD1596" s="193"/>
      <c r="AE1596" s="193"/>
      <c r="AF1596" s="193"/>
      <c r="AG1596" s="193"/>
      <c r="AH1596" s="193"/>
      <c r="AI1596" s="193"/>
      <c r="AJ1596" s="193"/>
      <c r="AK1596" s="193"/>
      <c r="AL1596" s="193"/>
      <c r="AM1596" s="193"/>
      <c r="AN1596" s="193"/>
      <c r="AO1596" s="193"/>
      <c r="AP1596" s="193"/>
      <c r="AQ1596" s="193"/>
    </row>
    <row r="1597" spans="1:43" x14ac:dyDescent="0.2">
      <c r="A1597" s="3"/>
      <c r="B1597" s="3"/>
      <c r="C1597" s="3"/>
      <c r="D1597" s="3"/>
      <c r="F1597" s="139"/>
      <c r="G1597" s="139"/>
      <c r="H1597" s="139"/>
      <c r="I1597" s="139"/>
      <c r="J1597" s="139"/>
      <c r="K1597" s="139"/>
      <c r="L1597" s="139"/>
      <c r="M1597" s="139"/>
      <c r="N1597" s="139"/>
      <c r="O1597" s="139"/>
      <c r="P1597" s="139"/>
      <c r="Q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c r="AL1597" s="139"/>
      <c r="AM1597" s="139"/>
      <c r="AN1597" s="139"/>
      <c r="AO1597" s="139"/>
      <c r="AP1597" s="139"/>
      <c r="AQ1597" s="139"/>
    </row>
    <row r="1598" spans="1:43" x14ac:dyDescent="0.2">
      <c r="A1598" s="3"/>
      <c r="B1598" s="3"/>
      <c r="C1598" s="3"/>
      <c r="D1598" s="3"/>
      <c r="F1598" s="193" t="s">
        <v>591</v>
      </c>
      <c r="G1598" s="193"/>
      <c r="H1598" s="193"/>
      <c r="I1598" s="193"/>
      <c r="J1598" s="193"/>
      <c r="K1598" s="193"/>
      <c r="L1598" s="193"/>
      <c r="M1598" s="193"/>
      <c r="N1598" s="193"/>
      <c r="O1598" s="193"/>
      <c r="P1598" s="193"/>
      <c r="Q1598" s="193"/>
      <c r="R1598" s="193"/>
      <c r="S1598" s="193"/>
      <c r="T1598" s="193"/>
      <c r="U1598" s="193"/>
      <c r="V1598" s="193"/>
      <c r="W1598" s="193"/>
      <c r="X1598" s="193"/>
      <c r="Y1598" s="193"/>
      <c r="Z1598" s="193"/>
      <c r="AA1598" s="193"/>
      <c r="AB1598" s="193"/>
      <c r="AC1598" s="193"/>
      <c r="AD1598" s="193"/>
      <c r="AE1598" s="193"/>
      <c r="AF1598" s="193"/>
      <c r="AG1598" s="193"/>
      <c r="AH1598" s="193"/>
      <c r="AI1598" s="193"/>
      <c r="AJ1598" s="193"/>
      <c r="AK1598" s="193"/>
      <c r="AL1598" s="193"/>
      <c r="AM1598" s="193"/>
      <c r="AN1598" s="193"/>
      <c r="AO1598" s="193"/>
      <c r="AP1598" s="193"/>
      <c r="AQ1598" s="193"/>
    </row>
    <row r="1599" spans="1:43" x14ac:dyDescent="0.2">
      <c r="A1599" s="3"/>
      <c r="B1599" s="3"/>
      <c r="C1599" s="3"/>
      <c r="D1599" s="3"/>
      <c r="F1599" s="72"/>
      <c r="G1599" s="72"/>
      <c r="H1599" s="72"/>
      <c r="I1599" s="72"/>
      <c r="J1599" s="72"/>
      <c r="K1599" s="72"/>
      <c r="L1599" s="72"/>
      <c r="M1599" s="72"/>
      <c r="N1599" s="72"/>
      <c r="O1599" s="72"/>
      <c r="P1599" s="72"/>
      <c r="Q1599" s="72"/>
      <c r="R1599" s="72"/>
      <c r="S1599" s="72"/>
      <c r="T1599" s="72"/>
      <c r="U1599" s="72"/>
      <c r="V1599" s="72"/>
      <c r="W1599" s="72"/>
      <c r="X1599" s="72"/>
      <c r="Y1599" s="72"/>
      <c r="Z1599" s="72"/>
      <c r="AA1599" s="72"/>
      <c r="AB1599" s="72"/>
      <c r="AC1599" s="72"/>
      <c r="AD1599" s="72"/>
      <c r="AE1599" s="72"/>
      <c r="AF1599" s="72"/>
      <c r="AG1599" s="72"/>
      <c r="AH1599" s="72"/>
      <c r="AI1599" s="72"/>
      <c r="AJ1599" s="72"/>
      <c r="AK1599" s="72"/>
      <c r="AL1599" s="72"/>
      <c r="AM1599" s="72"/>
      <c r="AN1599" s="72"/>
      <c r="AO1599" s="72"/>
      <c r="AP1599" s="72"/>
      <c r="AQ1599" s="72"/>
    </row>
    <row r="1600" spans="1:43" x14ac:dyDescent="0.2">
      <c r="A1600" s="3"/>
      <c r="B1600" s="3"/>
      <c r="C1600" s="3"/>
      <c r="D1600" s="3"/>
      <c r="F1600" s="72"/>
      <c r="G1600" s="72"/>
      <c r="H1600" s="72"/>
      <c r="I1600" s="72"/>
      <c r="J1600" s="72"/>
      <c r="K1600" s="72"/>
      <c r="L1600" s="72"/>
      <c r="M1600" s="72"/>
      <c r="N1600" s="72"/>
      <c r="O1600" s="72"/>
      <c r="P1600" s="72"/>
      <c r="Q1600" s="72"/>
      <c r="R1600" s="72"/>
      <c r="S1600" s="72"/>
      <c r="T1600" s="72"/>
      <c r="U1600" s="72"/>
      <c r="V1600" s="72"/>
      <c r="W1600" s="72"/>
      <c r="X1600" s="72"/>
      <c r="Y1600" s="72"/>
      <c r="Z1600" s="72"/>
      <c r="AA1600" s="72"/>
      <c r="AB1600" s="72"/>
      <c r="AC1600" s="72"/>
      <c r="AD1600" s="72"/>
      <c r="AE1600" s="72"/>
      <c r="AF1600" s="72"/>
      <c r="AG1600" s="72"/>
      <c r="AH1600" s="72"/>
      <c r="AI1600" s="72"/>
      <c r="AJ1600" s="72"/>
      <c r="AK1600" s="72"/>
      <c r="AL1600" s="72"/>
      <c r="AM1600" s="72"/>
      <c r="AN1600" s="72"/>
      <c r="AO1600" s="72"/>
      <c r="AP1600" s="72"/>
      <c r="AQ1600" s="72"/>
    </row>
    <row r="1601" spans="1:43" x14ac:dyDescent="0.2">
      <c r="A1601" s="3"/>
      <c r="B1601" s="3"/>
      <c r="C1601" s="3"/>
      <c r="D1601" s="3"/>
      <c r="F1601" s="72"/>
      <c r="G1601" s="72"/>
      <c r="H1601" s="72"/>
      <c r="I1601" s="72"/>
      <c r="J1601" s="72"/>
      <c r="K1601" s="72"/>
      <c r="L1601" s="72"/>
      <c r="M1601" s="72"/>
      <c r="N1601" s="72"/>
      <c r="O1601" s="72"/>
      <c r="P1601" s="72"/>
      <c r="Q1601" s="72"/>
      <c r="R1601" s="72"/>
      <c r="S1601" s="72"/>
      <c r="T1601" s="72"/>
      <c r="U1601" s="72"/>
      <c r="V1601" s="72"/>
      <c r="W1601" s="72"/>
      <c r="X1601" s="72"/>
      <c r="Y1601" s="72"/>
      <c r="Z1601" s="72"/>
      <c r="AA1601" s="72"/>
      <c r="AB1601" s="72"/>
      <c r="AC1601" s="72"/>
      <c r="AD1601" s="72"/>
      <c r="AE1601" s="72"/>
      <c r="AF1601" s="72"/>
      <c r="AG1601" s="72"/>
      <c r="AH1601" s="72"/>
      <c r="AI1601" s="72"/>
      <c r="AJ1601" s="72"/>
      <c r="AK1601" s="72"/>
      <c r="AL1601" s="72"/>
      <c r="AM1601" s="72"/>
      <c r="AN1601" s="72"/>
      <c r="AO1601" s="72"/>
      <c r="AP1601" s="72"/>
      <c r="AQ1601" s="72"/>
    </row>
    <row r="1602" spans="1:43" x14ac:dyDescent="0.2">
      <c r="A1602" s="3"/>
      <c r="B1602" s="3"/>
      <c r="C1602" s="3"/>
      <c r="D1602" s="3"/>
      <c r="F1602" s="72"/>
      <c r="G1602" s="72"/>
      <c r="H1602" s="72"/>
      <c r="I1602" s="72"/>
      <c r="J1602" s="72"/>
      <c r="K1602" s="72"/>
      <c r="L1602" s="72"/>
      <c r="M1602" s="72"/>
      <c r="N1602" s="72"/>
      <c r="O1602" s="72"/>
      <c r="P1602" s="72"/>
      <c r="Q1602" s="72"/>
      <c r="R1602" s="72"/>
      <c r="S1602" s="72"/>
      <c r="T1602" s="72"/>
      <c r="U1602" s="72"/>
      <c r="V1602" s="72"/>
      <c r="W1602" s="72"/>
      <c r="X1602" s="72"/>
      <c r="Y1602" s="72"/>
      <c r="Z1602" s="72"/>
      <c r="AA1602" s="72"/>
      <c r="AB1602" s="72"/>
      <c r="AC1602" s="72"/>
      <c r="AD1602" s="72"/>
      <c r="AE1602" s="72"/>
      <c r="AF1602" s="72"/>
      <c r="AG1602" s="72"/>
      <c r="AH1602" s="72"/>
      <c r="AI1602" s="72"/>
      <c r="AJ1602" s="72"/>
      <c r="AK1602" s="72"/>
      <c r="AL1602" s="72"/>
      <c r="AM1602" s="72"/>
      <c r="AN1602" s="72"/>
      <c r="AO1602" s="72"/>
      <c r="AP1602" s="72"/>
      <c r="AQ1602" s="72"/>
    </row>
    <row r="1603" spans="1:43" x14ac:dyDescent="0.2">
      <c r="A1603" s="3"/>
      <c r="B1603" s="3"/>
      <c r="C1603" s="3"/>
      <c r="D1603" s="3"/>
      <c r="F1603" s="72"/>
      <c r="G1603" s="72"/>
      <c r="H1603" s="72"/>
      <c r="I1603" s="72"/>
      <c r="J1603" s="72"/>
      <c r="K1603" s="72"/>
      <c r="L1603" s="72"/>
      <c r="M1603" s="72"/>
      <c r="N1603" s="72"/>
      <c r="O1603" s="72"/>
      <c r="P1603" s="72"/>
      <c r="Q1603" s="72"/>
      <c r="R1603" s="72"/>
      <c r="S1603" s="72"/>
      <c r="T1603" s="72"/>
      <c r="U1603" s="72"/>
      <c r="V1603" s="72"/>
      <c r="W1603" s="72"/>
      <c r="X1603" s="72"/>
      <c r="Y1603" s="72"/>
      <c r="Z1603" s="72"/>
      <c r="AA1603" s="72"/>
      <c r="AB1603" s="72"/>
      <c r="AC1603" s="72"/>
      <c r="AD1603" s="72"/>
      <c r="AE1603" s="72"/>
      <c r="AF1603" s="72"/>
      <c r="AG1603" s="72"/>
      <c r="AH1603" s="72"/>
      <c r="AI1603" s="72"/>
      <c r="AJ1603" s="72"/>
      <c r="AK1603" s="72"/>
      <c r="AL1603" s="72"/>
      <c r="AM1603" s="72"/>
      <c r="AN1603" s="72"/>
      <c r="AO1603" s="72"/>
      <c r="AP1603" s="72"/>
      <c r="AQ1603" s="72"/>
    </row>
    <row r="1604" spans="1:43" x14ac:dyDescent="0.2">
      <c r="A1604" s="3"/>
      <c r="B1604" s="3"/>
      <c r="C1604" s="3"/>
      <c r="D1604" s="3"/>
      <c r="F1604" s="72"/>
      <c r="G1604" s="72"/>
      <c r="H1604" s="72"/>
      <c r="I1604" s="72"/>
      <c r="J1604" s="72"/>
      <c r="K1604" s="72"/>
      <c r="L1604" s="72"/>
      <c r="M1604" s="72"/>
      <c r="N1604" s="72"/>
      <c r="O1604" s="72"/>
      <c r="P1604" s="72"/>
      <c r="Q1604" s="72"/>
      <c r="R1604" s="72"/>
      <c r="S1604" s="72"/>
      <c r="T1604" s="72"/>
      <c r="U1604" s="72"/>
      <c r="V1604" s="72"/>
      <c r="W1604" s="72"/>
      <c r="X1604" s="72"/>
      <c r="Y1604" s="72"/>
      <c r="Z1604" s="72"/>
      <c r="AA1604" s="72"/>
      <c r="AB1604" s="72"/>
      <c r="AC1604" s="72"/>
      <c r="AD1604" s="72"/>
      <c r="AE1604" s="72"/>
      <c r="AF1604" s="72"/>
      <c r="AG1604" s="72"/>
      <c r="AH1604" s="72"/>
      <c r="AI1604" s="72"/>
      <c r="AJ1604" s="72"/>
      <c r="AK1604" s="72"/>
      <c r="AL1604" s="72"/>
      <c r="AM1604" s="72"/>
      <c r="AN1604" s="72"/>
      <c r="AO1604" s="72"/>
      <c r="AP1604" s="72"/>
      <c r="AQ1604" s="72"/>
    </row>
    <row r="1605" spans="1:43" x14ac:dyDescent="0.2">
      <c r="A1605" s="3"/>
      <c r="B1605" s="3"/>
      <c r="C1605" s="3"/>
      <c r="D1605" s="3"/>
      <c r="F1605" s="139"/>
      <c r="G1605" s="139"/>
      <c r="H1605" s="139"/>
      <c r="I1605" s="139"/>
      <c r="J1605" s="139"/>
      <c r="K1605" s="139"/>
      <c r="L1605" s="139"/>
      <c r="M1605" s="139"/>
      <c r="N1605" s="139"/>
      <c r="O1605" s="139"/>
      <c r="P1605" s="139"/>
      <c r="Q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c r="AL1605" s="139"/>
      <c r="AM1605" s="139"/>
      <c r="AN1605" s="139"/>
      <c r="AO1605" s="139"/>
      <c r="AP1605" s="139"/>
      <c r="AQ1605" s="139"/>
    </row>
    <row r="1606" spans="1:43" x14ac:dyDescent="0.2">
      <c r="A1606" s="3"/>
      <c r="B1606" s="3"/>
      <c r="C1606" s="3"/>
      <c r="D1606" s="3"/>
      <c r="F1606" s="139"/>
      <c r="G1606" s="139"/>
      <c r="H1606" s="139"/>
      <c r="I1606" s="139"/>
      <c r="J1606" s="139"/>
      <c r="K1606" s="139"/>
      <c r="L1606" s="139"/>
      <c r="M1606" s="139"/>
      <c r="N1606" s="139"/>
      <c r="O1606" s="139"/>
      <c r="P1606" s="139"/>
      <c r="Q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c r="AL1606" s="139"/>
      <c r="AM1606" s="139"/>
      <c r="AN1606" s="139"/>
      <c r="AO1606" s="139"/>
      <c r="AP1606" s="139"/>
      <c r="AQ1606" s="139"/>
    </row>
    <row r="1607" spans="1:43" x14ac:dyDescent="0.2">
      <c r="A1607" s="3"/>
      <c r="B1607" s="3"/>
      <c r="C1607" s="3"/>
      <c r="D1607" s="3"/>
      <c r="E1607" s="11"/>
      <c r="F1607" s="11"/>
      <c r="G1607" s="11"/>
      <c r="H1607" s="11"/>
      <c r="I1607" s="11"/>
      <c r="J1607" s="11"/>
      <c r="K1607" s="11"/>
      <c r="L1607" s="11"/>
      <c r="M1607" s="11"/>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2" t="s">
        <v>28</v>
      </c>
      <c r="AN1607" s="207">
        <v>22</v>
      </c>
      <c r="AO1607" s="207"/>
      <c r="AP1607" s="12" t="s">
        <v>28</v>
      </c>
      <c r="AQ1607" s="13"/>
    </row>
    <row r="1608" spans="1:43" x14ac:dyDescent="0.2">
      <c r="A1608" s="3"/>
      <c r="B1608" s="3"/>
      <c r="C1608" s="3"/>
      <c r="D1608" s="3"/>
      <c r="F1608" s="139"/>
      <c r="G1608" s="139"/>
      <c r="H1608" s="139"/>
      <c r="I1608" s="139"/>
      <c r="J1608" s="139"/>
      <c r="K1608" s="139"/>
      <c r="L1608" s="139"/>
      <c r="M1608" s="139"/>
      <c r="N1608" s="139"/>
      <c r="O1608" s="139"/>
      <c r="P1608" s="139"/>
      <c r="Q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c r="AL1608" s="139"/>
      <c r="AM1608" s="139"/>
      <c r="AN1608" s="139"/>
      <c r="AO1608" s="139"/>
      <c r="AP1608" s="139"/>
      <c r="AQ1608" s="139"/>
    </row>
    <row r="1609" spans="1:43" x14ac:dyDescent="0.2">
      <c r="A1609" s="3"/>
      <c r="B1609" s="3"/>
      <c r="C1609" s="3"/>
      <c r="D1609" s="3"/>
      <c r="F1609" s="139"/>
      <c r="G1609" s="139"/>
      <c r="H1609" s="139"/>
      <c r="I1609" s="139"/>
      <c r="J1609" s="139"/>
      <c r="K1609" s="139"/>
      <c r="L1609" s="139"/>
      <c r="M1609" s="139"/>
      <c r="N1609" s="139"/>
      <c r="O1609" s="139"/>
      <c r="P1609" s="139"/>
      <c r="Q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c r="AL1609" s="139"/>
      <c r="AM1609" s="139"/>
      <c r="AN1609" s="139"/>
      <c r="AO1609" s="139"/>
      <c r="AP1609" s="139"/>
      <c r="AQ1609" s="139"/>
    </row>
    <row r="1610" spans="1:43" x14ac:dyDescent="0.2">
      <c r="A1610" s="3"/>
      <c r="B1610" s="3"/>
      <c r="C1610" s="3"/>
      <c r="D1610" s="3"/>
    </row>
    <row r="1611" spans="1:43" x14ac:dyDescent="0.2">
      <c r="A1611" s="3"/>
      <c r="B1611" s="3"/>
      <c r="C1611" s="3"/>
      <c r="D1611" s="3"/>
      <c r="E1611" s="217" t="str">
        <f>UPPER($Y$28)</f>
        <v>ПТ ЛОМБАРД "МЕРКУРІЙ"</v>
      </c>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c r="AQ1611" s="217"/>
    </row>
    <row r="1612" spans="1:43" x14ac:dyDescent="0.2">
      <c r="A1612" s="3"/>
      <c r="B1612" s="3"/>
      <c r="C1612" s="3"/>
      <c r="D1612" s="3"/>
      <c r="E1612" s="225" t="s">
        <v>150</v>
      </c>
      <c r="F1612" s="225"/>
      <c r="G1612" s="225"/>
      <c r="H1612" s="225"/>
      <c r="I1612" s="225"/>
      <c r="J1612" s="225"/>
      <c r="K1612" s="225"/>
      <c r="L1612" s="225"/>
      <c r="M1612" s="225"/>
      <c r="N1612" s="225"/>
      <c r="O1612" s="225"/>
      <c r="P1612" s="225"/>
      <c r="Q1612" s="225"/>
      <c r="R1612" s="225"/>
      <c r="S1612" s="225"/>
      <c r="T1612" s="225"/>
      <c r="U1612" s="225"/>
      <c r="V1612" s="225"/>
      <c r="W1612" s="225"/>
      <c r="X1612" s="225"/>
      <c r="Y1612" s="225"/>
      <c r="Z1612" s="225"/>
      <c r="AA1612" s="225"/>
      <c r="AB1612" s="225"/>
      <c r="AC1612" s="225"/>
      <c r="AD1612" s="225"/>
      <c r="AE1612" s="225"/>
      <c r="AF1612" s="225"/>
      <c r="AG1612" s="225"/>
      <c r="AH1612" s="225"/>
      <c r="AI1612" s="225"/>
      <c r="AJ1612" s="225"/>
      <c r="AK1612" s="225"/>
      <c r="AL1612" s="225"/>
      <c r="AM1612" s="225"/>
      <c r="AN1612" s="225"/>
      <c r="AO1612" s="225"/>
      <c r="AP1612" s="225"/>
      <c r="AQ1612" s="225"/>
    </row>
    <row r="1613" spans="1:43" x14ac:dyDescent="0.2">
      <c r="A1613" s="3"/>
      <c r="B1613" s="3"/>
      <c r="C1613" s="3"/>
      <c r="D1613" s="3"/>
      <c r="E1613" s="225" t="str">
        <f>$E$279</f>
        <v>ЗА РІК, ЩО ЗАКІНЧИВСЯ 31 ГРУДНЯ 2017 РОКУ</v>
      </c>
      <c r="F1613" s="225"/>
      <c r="G1613" s="225"/>
      <c r="H1613" s="225"/>
      <c r="I1613" s="225"/>
      <c r="J1613" s="225"/>
      <c r="K1613" s="225"/>
      <c r="L1613" s="225"/>
      <c r="M1613" s="225"/>
      <c r="N1613" s="225"/>
      <c r="O1613" s="225"/>
      <c r="P1613" s="225"/>
      <c r="Q1613" s="225"/>
      <c r="R1613" s="225"/>
      <c r="S1613" s="225"/>
      <c r="T1613" s="225"/>
      <c r="U1613" s="225"/>
      <c r="V1613" s="225"/>
      <c r="W1613" s="225"/>
      <c r="X1613" s="225"/>
      <c r="Y1613" s="225"/>
      <c r="Z1613" s="225"/>
      <c r="AA1613" s="225"/>
      <c r="AB1613" s="225"/>
      <c r="AC1613" s="225"/>
      <c r="AD1613" s="225"/>
      <c r="AE1613" s="225"/>
      <c r="AF1613" s="225"/>
      <c r="AG1613" s="225"/>
      <c r="AH1613" s="225"/>
      <c r="AI1613" s="225"/>
      <c r="AJ1613" s="225"/>
      <c r="AK1613" s="225"/>
      <c r="AL1613" s="225"/>
      <c r="AM1613" s="225"/>
      <c r="AN1613" s="225"/>
      <c r="AO1613" s="225"/>
      <c r="AP1613" s="225"/>
      <c r="AQ1613" s="225"/>
    </row>
    <row r="1614" spans="1:43" x14ac:dyDescent="0.2">
      <c r="A1614" s="3"/>
      <c r="B1614" s="3"/>
      <c r="C1614" s="3"/>
      <c r="D1614" s="3"/>
      <c r="E1614" s="227" t="str">
        <f>$E$210</f>
        <v>(в тисячах гривень, якщо не вказано інше)</v>
      </c>
      <c r="F1614" s="227"/>
      <c r="G1614" s="227"/>
      <c r="H1614" s="227"/>
      <c r="I1614" s="227"/>
      <c r="J1614" s="227"/>
      <c r="K1614" s="227"/>
      <c r="L1614" s="227"/>
      <c r="M1614" s="227"/>
      <c r="N1614" s="227"/>
      <c r="O1614" s="227"/>
      <c r="P1614" s="227"/>
      <c r="Q1614" s="227"/>
      <c r="R1614" s="227"/>
      <c r="S1614" s="227"/>
      <c r="T1614" s="227"/>
      <c r="U1614" s="227"/>
      <c r="V1614" s="227"/>
      <c r="W1614" s="227"/>
      <c r="X1614" s="227"/>
      <c r="Y1614" s="227"/>
      <c r="Z1614" s="227"/>
      <c r="AA1614" s="227"/>
      <c r="AB1614" s="227"/>
      <c r="AC1614" s="227"/>
      <c r="AD1614" s="227"/>
      <c r="AE1614" s="227"/>
      <c r="AF1614" s="227"/>
      <c r="AG1614" s="227"/>
      <c r="AH1614" s="227"/>
      <c r="AI1614" s="227"/>
      <c r="AJ1614" s="227"/>
      <c r="AK1614" s="227"/>
      <c r="AL1614" s="227"/>
      <c r="AM1614" s="227"/>
      <c r="AN1614" s="227"/>
      <c r="AO1614" s="227"/>
      <c r="AP1614" s="227"/>
      <c r="AQ1614" s="227"/>
    </row>
    <row r="1615" spans="1:43" x14ac:dyDescent="0.2">
      <c r="A1615" s="3"/>
      <c r="B1615" s="3"/>
      <c r="C1615" s="3"/>
      <c r="D1615" s="3"/>
      <c r="F1615" s="139"/>
      <c r="G1615" s="139"/>
      <c r="H1615" s="139"/>
      <c r="I1615" s="139"/>
      <c r="J1615" s="139"/>
      <c r="K1615" s="139"/>
      <c r="L1615" s="139"/>
      <c r="M1615" s="139"/>
      <c r="N1615" s="139"/>
      <c r="O1615" s="139"/>
      <c r="P1615" s="139"/>
      <c r="Q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c r="AL1615" s="139"/>
      <c r="AM1615" s="139"/>
      <c r="AN1615" s="139"/>
      <c r="AO1615" s="139"/>
      <c r="AP1615" s="139"/>
      <c r="AQ1615" s="139"/>
    </row>
    <row r="1616" spans="1:43" x14ac:dyDescent="0.2">
      <c r="A1616" s="3"/>
      <c r="B1616" s="3"/>
      <c r="C1616" s="3"/>
      <c r="D1616" s="3"/>
      <c r="F1616" s="209" t="str">
        <f>F1579</f>
        <v>19.</v>
      </c>
      <c r="G1616" s="209"/>
      <c r="H1616" s="210" t="str">
        <f>$H$1579&amp;" (ПРОДОВЖЕННЯ)"</f>
        <v>ПОЛІТИКА УПРАВЛІННЯ ФІНАНСОВИМИ РИЗИКАМИ (ПРОДОВЖЕННЯ)</v>
      </c>
      <c r="I1616" s="210"/>
      <c r="J1616" s="210"/>
      <c r="K1616" s="210"/>
      <c r="L1616" s="210"/>
      <c r="M1616" s="210"/>
      <c r="N1616" s="210"/>
      <c r="O1616" s="210"/>
      <c r="P1616" s="210"/>
      <c r="Q1616" s="210"/>
      <c r="R1616" s="210"/>
      <c r="S1616" s="210"/>
      <c r="T1616" s="210"/>
      <c r="U1616" s="210"/>
      <c r="V1616" s="210"/>
      <c r="W1616" s="210"/>
      <c r="X1616" s="210"/>
      <c r="Y1616" s="210"/>
      <c r="Z1616" s="210"/>
      <c r="AA1616" s="210"/>
      <c r="AB1616" s="210"/>
      <c r="AC1616" s="210"/>
      <c r="AD1616" s="210"/>
      <c r="AE1616" s="210"/>
      <c r="AF1616" s="210"/>
      <c r="AG1616" s="210"/>
      <c r="AH1616" s="210"/>
      <c r="AI1616" s="210"/>
      <c r="AJ1616" s="210"/>
      <c r="AK1616" s="210"/>
      <c r="AL1616" s="210"/>
      <c r="AM1616" s="210"/>
      <c r="AN1616" s="210"/>
      <c r="AO1616" s="210"/>
      <c r="AP1616" s="210"/>
      <c r="AQ1616" s="210"/>
    </row>
    <row r="1617" spans="1:43" x14ac:dyDescent="0.2">
      <c r="A1617" s="3"/>
      <c r="B1617" s="3"/>
      <c r="C1617" s="3"/>
      <c r="D1617" s="3"/>
      <c r="F1617" s="139"/>
      <c r="G1617" s="139"/>
      <c r="H1617" s="139"/>
      <c r="I1617" s="139"/>
      <c r="J1617" s="139"/>
      <c r="K1617" s="139"/>
      <c r="L1617" s="139"/>
      <c r="M1617" s="139"/>
      <c r="N1617" s="139"/>
      <c r="O1617" s="139"/>
      <c r="P1617" s="139"/>
      <c r="Q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c r="AL1617" s="139"/>
      <c r="AM1617" s="139"/>
      <c r="AN1617" s="139"/>
      <c r="AO1617" s="139"/>
      <c r="AP1617" s="139"/>
      <c r="AQ1617" s="139"/>
    </row>
    <row r="1618" spans="1:43" x14ac:dyDescent="0.2">
      <c r="F1618" s="223" t="s">
        <v>530</v>
      </c>
      <c r="G1618" s="223"/>
      <c r="H1618" s="223"/>
      <c r="I1618" s="223"/>
      <c r="J1618" s="223"/>
      <c r="K1618" s="223"/>
      <c r="L1618" s="223"/>
      <c r="M1618" s="223"/>
      <c r="N1618" s="223"/>
      <c r="O1618" s="223"/>
      <c r="P1618" s="223"/>
      <c r="Q1618" s="223"/>
      <c r="R1618" s="223"/>
      <c r="S1618" s="223"/>
      <c r="T1618" s="223"/>
      <c r="U1618" s="223"/>
      <c r="V1618" s="223"/>
      <c r="W1618" s="223"/>
      <c r="X1618" s="223"/>
      <c r="Y1618" s="223"/>
      <c r="Z1618" s="223"/>
      <c r="AA1618" s="223"/>
      <c r="AB1618" s="223"/>
      <c r="AC1618" s="223"/>
      <c r="AD1618" s="223"/>
      <c r="AE1618" s="223"/>
      <c r="AF1618" s="223"/>
      <c r="AG1618" s="223"/>
      <c r="AH1618" s="223"/>
      <c r="AI1618" s="223"/>
      <c r="AJ1618" s="223"/>
      <c r="AK1618" s="223"/>
      <c r="AL1618" s="223"/>
      <c r="AM1618" s="223"/>
      <c r="AN1618" s="223"/>
      <c r="AO1618" s="223"/>
      <c r="AP1618" s="223"/>
      <c r="AQ1618" s="223"/>
    </row>
    <row r="1619" spans="1:43" x14ac:dyDescent="0.2">
      <c r="A1619" s="3"/>
      <c r="B1619" s="58"/>
      <c r="C1619" s="58"/>
      <c r="D1619" s="58"/>
      <c r="F1619" s="72"/>
      <c r="G1619" s="72"/>
      <c r="H1619" s="72"/>
      <c r="I1619" s="72"/>
      <c r="J1619" s="72"/>
      <c r="K1619" s="72"/>
      <c r="L1619" s="72"/>
      <c r="M1619" s="72"/>
      <c r="N1619" s="72"/>
      <c r="O1619" s="72"/>
      <c r="P1619" s="72"/>
      <c r="Q1619" s="72"/>
      <c r="R1619" s="72"/>
      <c r="S1619" s="72"/>
      <c r="T1619" s="72"/>
      <c r="U1619" s="72"/>
      <c r="V1619" s="72"/>
      <c r="W1619" s="72"/>
      <c r="X1619" s="72"/>
      <c r="Y1619" s="72"/>
      <c r="Z1619" s="72"/>
      <c r="AA1619" s="72"/>
      <c r="AB1619" s="72"/>
      <c r="AC1619" s="72"/>
      <c r="AD1619" s="72"/>
      <c r="AE1619" s="72"/>
      <c r="AF1619" s="72"/>
      <c r="AG1619" s="72"/>
      <c r="AH1619" s="72"/>
      <c r="AI1619" s="72"/>
      <c r="AJ1619" s="72"/>
      <c r="AK1619" s="72"/>
      <c r="AL1619" s="72"/>
      <c r="AM1619" s="72"/>
      <c r="AN1619" s="72"/>
      <c r="AO1619" s="72"/>
      <c r="AP1619" s="72"/>
      <c r="AQ1619" s="72"/>
    </row>
    <row r="1620" spans="1:43" x14ac:dyDescent="0.2">
      <c r="A1620" s="3"/>
      <c r="B1620" s="58"/>
      <c r="C1620" s="58"/>
      <c r="D1620" s="58"/>
      <c r="AA1620" s="215" t="str">
        <f>AA212</f>
        <v>31 грудня 
2017  року</v>
      </c>
      <c r="AB1620" s="215"/>
      <c r="AC1620" s="215"/>
      <c r="AD1620" s="215"/>
      <c r="AE1620" s="215"/>
      <c r="AF1620" s="14"/>
      <c r="AG1620" s="215" t="str">
        <f>AG212</f>
        <v>31 грудня 
2016 року</v>
      </c>
      <c r="AH1620" s="215"/>
      <c r="AI1620" s="215"/>
      <c r="AJ1620" s="215"/>
      <c r="AK1620" s="215"/>
      <c r="AM1620" s="215" t="str">
        <f>AM212</f>
        <v>31 грудня
2015 року</v>
      </c>
      <c r="AN1620" s="215"/>
      <c r="AO1620" s="215"/>
      <c r="AP1620" s="215"/>
      <c r="AQ1620" s="215"/>
    </row>
    <row r="1621" spans="1:43" x14ac:dyDescent="0.2">
      <c r="A1621" s="3"/>
      <c r="B1621" s="58"/>
      <c r="C1621" s="58"/>
      <c r="D1621" s="58"/>
      <c r="AA1621" s="194"/>
      <c r="AB1621" s="194"/>
      <c r="AC1621" s="194"/>
      <c r="AD1621" s="194"/>
      <c r="AE1621" s="194"/>
      <c r="AF1621" s="14"/>
      <c r="AG1621" s="194"/>
      <c r="AH1621" s="194"/>
      <c r="AI1621" s="194"/>
      <c r="AJ1621" s="194"/>
      <c r="AK1621" s="194"/>
      <c r="AM1621" s="194"/>
      <c r="AN1621" s="194"/>
      <c r="AO1621" s="194"/>
      <c r="AP1621" s="194"/>
      <c r="AQ1621" s="194"/>
    </row>
    <row r="1622" spans="1:43" x14ac:dyDescent="0.2">
      <c r="A1622" s="3"/>
      <c r="B1622" s="58"/>
      <c r="C1622" s="58"/>
      <c r="D1622" s="58"/>
      <c r="F1622" s="232" t="s">
        <v>531</v>
      </c>
      <c r="G1622" s="232"/>
      <c r="H1622" s="232"/>
      <c r="I1622" s="232"/>
      <c r="J1622" s="232"/>
      <c r="K1622" s="232"/>
      <c r="L1622" s="232"/>
      <c r="M1622" s="232"/>
      <c r="N1622" s="232"/>
      <c r="O1622" s="232"/>
      <c r="P1622" s="232"/>
      <c r="Q1622" s="232"/>
      <c r="R1622" s="232"/>
      <c r="S1622" s="232"/>
      <c r="T1622" s="232"/>
      <c r="U1622" s="232"/>
      <c r="V1622" s="232"/>
      <c r="W1622" s="232"/>
      <c r="X1622" s="232"/>
      <c r="AA1622" s="231"/>
      <c r="AB1622" s="231"/>
      <c r="AC1622" s="231"/>
      <c r="AD1622" s="231"/>
      <c r="AE1622" s="231"/>
      <c r="AF1622" s="14"/>
      <c r="AG1622" s="231"/>
      <c r="AH1622" s="231"/>
      <c r="AI1622" s="231"/>
      <c r="AJ1622" s="231"/>
      <c r="AK1622" s="231"/>
      <c r="AM1622" s="231"/>
      <c r="AN1622" s="231"/>
      <c r="AO1622" s="231"/>
      <c r="AP1622" s="231"/>
      <c r="AQ1622" s="231"/>
    </row>
    <row r="1623" spans="1:43" x14ac:dyDescent="0.2">
      <c r="A1623" s="3"/>
      <c r="B1623" s="58"/>
      <c r="C1623" s="58"/>
      <c r="D1623" s="58"/>
      <c r="F1623" s="210" t="s">
        <v>532</v>
      </c>
      <c r="G1623" s="210"/>
      <c r="H1623" s="210"/>
      <c r="I1623" s="210"/>
      <c r="J1623" s="210"/>
      <c r="K1623" s="210"/>
      <c r="L1623" s="210"/>
      <c r="M1623" s="210"/>
      <c r="N1623" s="210"/>
      <c r="O1623" s="210"/>
      <c r="P1623" s="210"/>
      <c r="Q1623" s="210"/>
      <c r="R1623" s="210"/>
      <c r="S1623" s="210"/>
      <c r="T1623" s="210"/>
      <c r="U1623" s="210"/>
      <c r="V1623" s="210"/>
      <c r="W1623" s="210"/>
      <c r="X1623" s="210"/>
      <c r="AA1623" s="233">
        <f>SUBTOTAL(9,AA1622:AE1622)</f>
        <v>0</v>
      </c>
      <c r="AB1623" s="233"/>
      <c r="AC1623" s="233"/>
      <c r="AD1623" s="233"/>
      <c r="AE1623" s="233"/>
      <c r="AG1623" s="233">
        <f>SUBTOTAL(9,AG1622:AK1622)</f>
        <v>0</v>
      </c>
      <c r="AH1623" s="233"/>
      <c r="AI1623" s="233"/>
      <c r="AJ1623" s="233"/>
      <c r="AK1623" s="233"/>
      <c r="AL1623" s="114"/>
      <c r="AM1623" s="233">
        <f>SUBTOTAL(9,AM1622:AQ1622)</f>
        <v>0</v>
      </c>
      <c r="AN1623" s="233"/>
      <c r="AO1623" s="233"/>
      <c r="AP1623" s="233"/>
      <c r="AQ1623" s="233"/>
    </row>
    <row r="1624" spans="1:43" ht="8.25" customHeight="1" x14ac:dyDescent="0.2">
      <c r="A1624" s="3"/>
      <c r="B1624" s="58"/>
      <c r="C1624" s="58"/>
      <c r="D1624" s="58"/>
      <c r="F1624" s="16"/>
      <c r="G1624" s="16"/>
      <c r="H1624" s="16"/>
      <c r="I1624" s="16"/>
      <c r="J1624" s="16"/>
      <c r="K1624" s="16"/>
      <c r="L1624" s="16"/>
      <c r="M1624" s="16"/>
      <c r="N1624" s="16"/>
      <c r="O1624" s="16"/>
      <c r="P1624" s="16"/>
      <c r="Q1624" s="16"/>
      <c r="R1624" s="16"/>
      <c r="S1624" s="16"/>
      <c r="T1624" s="16"/>
      <c r="U1624" s="16"/>
      <c r="V1624" s="16"/>
      <c r="W1624" s="16"/>
      <c r="X1624" s="16"/>
      <c r="AA1624" s="27"/>
      <c r="AB1624" s="27"/>
      <c r="AC1624" s="27"/>
      <c r="AD1624" s="27"/>
      <c r="AE1624" s="27"/>
      <c r="AG1624" s="27"/>
      <c r="AH1624" s="27"/>
      <c r="AI1624" s="27"/>
      <c r="AJ1624" s="27"/>
      <c r="AK1624" s="27"/>
      <c r="AL1624" s="114"/>
      <c r="AM1624" s="27"/>
      <c r="AN1624" s="27"/>
      <c r="AO1624" s="27"/>
      <c r="AP1624" s="27"/>
      <c r="AQ1624" s="27"/>
    </row>
    <row r="1625" spans="1:43" x14ac:dyDescent="0.2">
      <c r="A1625" s="3"/>
      <c r="B1625" s="58"/>
      <c r="C1625" s="58"/>
      <c r="D1625" s="58"/>
      <c r="F1625" s="232" t="s">
        <v>123</v>
      </c>
      <c r="G1625" s="232"/>
      <c r="H1625" s="232"/>
      <c r="I1625" s="232"/>
      <c r="J1625" s="232"/>
      <c r="K1625" s="232"/>
      <c r="L1625" s="232"/>
      <c r="M1625" s="232"/>
      <c r="N1625" s="232"/>
      <c r="O1625" s="232"/>
      <c r="P1625" s="232"/>
      <c r="Q1625" s="232"/>
      <c r="R1625" s="232"/>
      <c r="S1625" s="232"/>
      <c r="T1625" s="232"/>
      <c r="U1625" s="232"/>
      <c r="V1625" s="232"/>
      <c r="W1625" s="232"/>
      <c r="X1625" s="232"/>
      <c r="Y1625" s="72"/>
      <c r="Z1625" s="72"/>
      <c r="AA1625" s="231">
        <v>514</v>
      </c>
      <c r="AB1625" s="231"/>
      <c r="AC1625" s="231"/>
      <c r="AD1625" s="231"/>
      <c r="AE1625" s="231"/>
      <c r="AF1625" s="72"/>
      <c r="AG1625" s="231">
        <v>432</v>
      </c>
      <c r="AH1625" s="231"/>
      <c r="AI1625" s="231"/>
      <c r="AJ1625" s="231"/>
      <c r="AK1625" s="231"/>
      <c r="AL1625" s="141"/>
      <c r="AM1625" s="231">
        <v>422</v>
      </c>
      <c r="AN1625" s="231"/>
      <c r="AO1625" s="231"/>
      <c r="AP1625" s="231"/>
      <c r="AQ1625" s="231"/>
    </row>
    <row r="1626" spans="1:43" ht="7.5" customHeight="1" x14ac:dyDescent="0.2">
      <c r="A1626" s="3"/>
      <c r="B1626" s="58"/>
      <c r="C1626" s="58"/>
      <c r="D1626" s="58"/>
      <c r="Y1626" s="72"/>
      <c r="Z1626" s="72"/>
      <c r="AA1626" s="29"/>
      <c r="AB1626" s="29"/>
      <c r="AC1626" s="29"/>
      <c r="AD1626" s="29"/>
      <c r="AE1626" s="29"/>
      <c r="AF1626" s="72"/>
      <c r="AG1626" s="29"/>
      <c r="AH1626" s="29"/>
      <c r="AI1626" s="29"/>
      <c r="AJ1626" s="29"/>
      <c r="AK1626" s="29"/>
      <c r="AL1626" s="142"/>
      <c r="AM1626" s="29"/>
      <c r="AN1626" s="29"/>
      <c r="AO1626" s="29"/>
      <c r="AP1626" s="29"/>
      <c r="AQ1626" s="29"/>
    </row>
    <row r="1627" spans="1:43" x14ac:dyDescent="0.2">
      <c r="A1627" s="3"/>
      <c r="B1627" s="58"/>
      <c r="C1627" s="58"/>
      <c r="D1627" s="58"/>
      <c r="F1627" s="210" t="s">
        <v>533</v>
      </c>
      <c r="G1627" s="210"/>
      <c r="H1627" s="210"/>
      <c r="I1627" s="210"/>
      <c r="J1627" s="210"/>
      <c r="K1627" s="210"/>
      <c r="L1627" s="210"/>
      <c r="M1627" s="210"/>
      <c r="N1627" s="210"/>
      <c r="O1627" s="210"/>
      <c r="P1627" s="210"/>
      <c r="Q1627" s="210"/>
      <c r="R1627" s="210"/>
      <c r="S1627" s="210"/>
      <c r="T1627" s="210"/>
      <c r="U1627" s="210"/>
      <c r="V1627" s="210"/>
      <c r="W1627" s="210"/>
      <c r="X1627" s="210"/>
      <c r="Y1627" s="72"/>
      <c r="Z1627" s="72"/>
      <c r="AA1627" s="233">
        <f>AA1623+AA1625</f>
        <v>514</v>
      </c>
      <c r="AB1627" s="233"/>
      <c r="AC1627" s="233"/>
      <c r="AD1627" s="233"/>
      <c r="AE1627" s="233"/>
      <c r="AF1627" s="72"/>
      <c r="AG1627" s="233">
        <f>AG1623+AG1625</f>
        <v>432</v>
      </c>
      <c r="AH1627" s="233"/>
      <c r="AI1627" s="233"/>
      <c r="AJ1627" s="233"/>
      <c r="AK1627" s="233"/>
      <c r="AL1627" s="114"/>
      <c r="AM1627" s="233">
        <f>AM1623+AM1625</f>
        <v>422</v>
      </c>
      <c r="AN1627" s="233"/>
      <c r="AO1627" s="233"/>
      <c r="AP1627" s="233"/>
      <c r="AQ1627" s="233"/>
    </row>
    <row r="1628" spans="1:43" ht="8.25" customHeight="1" x14ac:dyDescent="0.2">
      <c r="A1628" s="3"/>
      <c r="B1628" s="58"/>
      <c r="C1628" s="58"/>
      <c r="D1628" s="56"/>
      <c r="F1628" s="72"/>
      <c r="G1628" s="72"/>
      <c r="H1628" s="72"/>
      <c r="I1628" s="72"/>
      <c r="J1628" s="72"/>
      <c r="K1628" s="72"/>
      <c r="L1628" s="72"/>
      <c r="M1628" s="72"/>
      <c r="N1628" s="72"/>
      <c r="O1628" s="72"/>
      <c r="P1628" s="72"/>
      <c r="Q1628" s="72"/>
      <c r="R1628" s="72"/>
      <c r="S1628" s="72"/>
      <c r="T1628" s="72"/>
      <c r="U1628" s="72"/>
      <c r="V1628" s="72"/>
      <c r="W1628" s="72"/>
      <c r="X1628" s="72"/>
      <c r="Y1628" s="72"/>
      <c r="Z1628" s="72"/>
      <c r="AA1628" s="72"/>
      <c r="AB1628" s="72"/>
      <c r="AC1628" s="72"/>
      <c r="AD1628" s="72"/>
      <c r="AE1628" s="72"/>
      <c r="AF1628" s="72"/>
      <c r="AG1628" s="72"/>
      <c r="AH1628" s="72"/>
      <c r="AI1628" s="72"/>
      <c r="AJ1628" s="72"/>
      <c r="AK1628" s="72"/>
      <c r="AL1628" s="72"/>
      <c r="AM1628" s="72"/>
      <c r="AN1628" s="72"/>
      <c r="AO1628" s="72"/>
      <c r="AP1628" s="72"/>
      <c r="AQ1628" s="72"/>
    </row>
    <row r="1629" spans="1:43" x14ac:dyDescent="0.2">
      <c r="A1629" s="3"/>
      <c r="B1629" s="58"/>
      <c r="C1629" s="58"/>
      <c r="D1629" s="56"/>
      <c r="F1629" s="210" t="s">
        <v>534</v>
      </c>
      <c r="G1629" s="210"/>
      <c r="H1629" s="210"/>
      <c r="I1629" s="210"/>
      <c r="J1629" s="210"/>
      <c r="K1629" s="210"/>
      <c r="L1629" s="210"/>
      <c r="M1629" s="210"/>
      <c r="N1629" s="210"/>
      <c r="O1629" s="210"/>
      <c r="P1629" s="210"/>
      <c r="Q1629" s="210"/>
      <c r="R1629" s="210"/>
      <c r="S1629" s="210"/>
      <c r="T1629" s="210"/>
      <c r="U1629" s="210"/>
      <c r="V1629" s="210"/>
      <c r="W1629" s="210"/>
      <c r="X1629" s="210"/>
      <c r="Y1629" s="72"/>
      <c r="Z1629" s="72"/>
      <c r="AA1629" s="200">
        <v>0</v>
      </c>
      <c r="AB1629" s="200"/>
      <c r="AC1629" s="200"/>
      <c r="AD1629" s="200"/>
      <c r="AE1629" s="200"/>
      <c r="AF1629" s="72"/>
      <c r="AG1629" s="200">
        <f>AG1623/AG1627</f>
        <v>0</v>
      </c>
      <c r="AH1629" s="200"/>
      <c r="AI1629" s="200"/>
      <c r="AJ1629" s="200"/>
      <c r="AK1629" s="200"/>
      <c r="AL1629" s="143"/>
      <c r="AM1629" s="200">
        <f>AM1623/AM1627</f>
        <v>0</v>
      </c>
      <c r="AN1629" s="200"/>
      <c r="AO1629" s="200"/>
      <c r="AP1629" s="200"/>
      <c r="AQ1629" s="200"/>
    </row>
    <row r="1630" spans="1:43" x14ac:dyDescent="0.2">
      <c r="A1630" s="3"/>
      <c r="B1630" s="3"/>
      <c r="C1630" s="3"/>
      <c r="F1630" s="72"/>
      <c r="G1630" s="72"/>
      <c r="H1630" s="72"/>
      <c r="I1630" s="72"/>
      <c r="J1630" s="72"/>
      <c r="K1630" s="72"/>
      <c r="L1630" s="72"/>
      <c r="M1630" s="72"/>
      <c r="N1630" s="72"/>
      <c r="O1630" s="72"/>
      <c r="P1630" s="72"/>
      <c r="Q1630" s="72"/>
      <c r="R1630" s="72"/>
      <c r="S1630" s="72"/>
      <c r="T1630" s="72"/>
      <c r="U1630" s="72"/>
      <c r="V1630" s="72"/>
      <c r="W1630" s="72"/>
      <c r="X1630" s="72"/>
      <c r="Y1630" s="72"/>
      <c r="Z1630" s="72"/>
      <c r="AA1630" s="72"/>
      <c r="AB1630" s="72"/>
      <c r="AC1630" s="72"/>
      <c r="AD1630" s="72"/>
      <c r="AE1630" s="72"/>
      <c r="AF1630" s="72"/>
      <c r="AG1630" s="72"/>
      <c r="AH1630" s="72"/>
      <c r="AI1630" s="72"/>
      <c r="AJ1630" s="72"/>
      <c r="AK1630" s="72"/>
      <c r="AL1630" s="72"/>
      <c r="AM1630" s="72"/>
      <c r="AN1630" s="72"/>
      <c r="AO1630" s="72"/>
      <c r="AP1630" s="72"/>
      <c r="AQ1630" s="72"/>
    </row>
    <row r="1631" spans="1:43" x14ac:dyDescent="0.2">
      <c r="A1631" s="3"/>
      <c r="B1631" s="3"/>
      <c r="C1631" s="3"/>
      <c r="F1631" s="223" t="s">
        <v>535</v>
      </c>
      <c r="G1631" s="223"/>
      <c r="H1631" s="223"/>
      <c r="I1631" s="223"/>
      <c r="J1631" s="223"/>
      <c r="K1631" s="223"/>
      <c r="L1631" s="223"/>
      <c r="M1631" s="223"/>
      <c r="N1631" s="223"/>
      <c r="O1631" s="223"/>
      <c r="P1631" s="223"/>
      <c r="Q1631" s="223"/>
      <c r="R1631" s="223"/>
      <c r="S1631" s="223"/>
      <c r="T1631" s="223"/>
      <c r="U1631" s="223"/>
      <c r="V1631" s="223"/>
      <c r="W1631" s="223"/>
      <c r="X1631" s="223"/>
      <c r="Y1631" s="223"/>
      <c r="Z1631" s="223"/>
      <c r="AA1631" s="223"/>
      <c r="AB1631" s="223"/>
      <c r="AC1631" s="223"/>
      <c r="AD1631" s="223"/>
      <c r="AE1631" s="223"/>
      <c r="AF1631" s="223"/>
      <c r="AG1631" s="223"/>
      <c r="AH1631" s="223"/>
      <c r="AI1631" s="223"/>
      <c r="AJ1631" s="223"/>
      <c r="AK1631" s="223"/>
      <c r="AL1631" s="223"/>
      <c r="AM1631" s="223"/>
      <c r="AN1631" s="223"/>
      <c r="AO1631" s="223"/>
      <c r="AP1631" s="223"/>
      <c r="AQ1631" s="223"/>
    </row>
    <row r="1632" spans="1:43" x14ac:dyDescent="0.2">
      <c r="A1632" s="3"/>
      <c r="B1632" s="3"/>
      <c r="C1632" s="3"/>
      <c r="D1632" s="33"/>
      <c r="F1632" s="193" t="s">
        <v>536</v>
      </c>
      <c r="G1632" s="193"/>
      <c r="H1632" s="193"/>
      <c r="I1632" s="193"/>
      <c r="J1632" s="193"/>
      <c r="K1632" s="193"/>
      <c r="L1632" s="193"/>
      <c r="M1632" s="193"/>
      <c r="N1632" s="193"/>
      <c r="O1632" s="193"/>
      <c r="P1632" s="193"/>
      <c r="Q1632" s="193"/>
      <c r="R1632" s="193"/>
      <c r="S1632" s="193"/>
      <c r="T1632" s="193"/>
      <c r="U1632" s="193"/>
      <c r="V1632" s="193"/>
      <c r="W1632" s="193"/>
      <c r="X1632" s="193"/>
      <c r="Y1632" s="193"/>
      <c r="Z1632" s="193"/>
      <c r="AA1632" s="193"/>
      <c r="AB1632" s="193"/>
      <c r="AC1632" s="193"/>
      <c r="AD1632" s="193"/>
      <c r="AE1632" s="193"/>
      <c r="AF1632" s="193"/>
      <c r="AG1632" s="193"/>
      <c r="AH1632" s="193"/>
      <c r="AI1632" s="193"/>
      <c r="AJ1632" s="193"/>
      <c r="AK1632" s="193"/>
      <c r="AL1632" s="193"/>
      <c r="AM1632" s="193"/>
      <c r="AN1632" s="193"/>
      <c r="AO1632" s="193"/>
      <c r="AP1632" s="193"/>
      <c r="AQ1632" s="193"/>
    </row>
    <row r="1633" spans="1:43" x14ac:dyDescent="0.2">
      <c r="A1633" s="3"/>
      <c r="B1633" s="3"/>
      <c r="C1633" s="3"/>
      <c r="D1633" s="33"/>
      <c r="F1633" s="193"/>
      <c r="G1633" s="193"/>
      <c r="H1633" s="193"/>
      <c r="I1633" s="193"/>
      <c r="J1633" s="193"/>
      <c r="K1633" s="193"/>
      <c r="L1633" s="193"/>
      <c r="M1633" s="193"/>
      <c r="N1633" s="193"/>
      <c r="O1633" s="193"/>
      <c r="P1633" s="193"/>
      <c r="Q1633" s="193"/>
      <c r="R1633" s="193"/>
      <c r="S1633" s="193"/>
      <c r="T1633" s="193"/>
      <c r="U1633" s="193"/>
      <c r="V1633" s="193"/>
      <c r="W1633" s="193"/>
      <c r="X1633" s="193"/>
      <c r="Y1633" s="193"/>
      <c r="Z1633" s="193"/>
      <c r="AA1633" s="193"/>
      <c r="AB1633" s="193"/>
      <c r="AC1633" s="193"/>
      <c r="AD1633" s="193"/>
      <c r="AE1633" s="193"/>
      <c r="AF1633" s="193"/>
      <c r="AG1633" s="193"/>
      <c r="AH1633" s="193"/>
      <c r="AI1633" s="193"/>
      <c r="AJ1633" s="193"/>
      <c r="AK1633" s="193"/>
      <c r="AL1633" s="193"/>
      <c r="AM1633" s="193"/>
      <c r="AN1633" s="193"/>
      <c r="AO1633" s="193"/>
      <c r="AP1633" s="193"/>
      <c r="AQ1633" s="193"/>
    </row>
    <row r="1634" spans="1:43" x14ac:dyDescent="0.2">
      <c r="A1634" s="3"/>
      <c r="B1634" s="3"/>
      <c r="C1634" s="3"/>
      <c r="F1634" s="193"/>
      <c r="G1634" s="193"/>
      <c r="H1634" s="193"/>
      <c r="I1634" s="193"/>
      <c r="J1634" s="193"/>
      <c r="K1634" s="193"/>
      <c r="L1634" s="193"/>
      <c r="M1634" s="193"/>
      <c r="N1634" s="193"/>
      <c r="O1634" s="193"/>
      <c r="P1634" s="193"/>
      <c r="Q1634" s="193"/>
      <c r="R1634" s="193"/>
      <c r="S1634" s="193"/>
      <c r="T1634" s="193"/>
      <c r="U1634" s="193"/>
      <c r="V1634" s="193"/>
      <c r="W1634" s="193"/>
      <c r="X1634" s="193"/>
      <c r="Y1634" s="193"/>
      <c r="Z1634" s="193"/>
      <c r="AA1634" s="193"/>
      <c r="AB1634" s="193"/>
      <c r="AC1634" s="193"/>
      <c r="AD1634" s="193"/>
      <c r="AE1634" s="193"/>
      <c r="AF1634" s="193"/>
      <c r="AG1634" s="193"/>
      <c r="AH1634" s="193"/>
      <c r="AI1634" s="193"/>
      <c r="AJ1634" s="193"/>
      <c r="AK1634" s="193"/>
      <c r="AL1634" s="193"/>
      <c r="AM1634" s="193"/>
      <c r="AN1634" s="193"/>
      <c r="AO1634" s="193"/>
      <c r="AP1634" s="193"/>
      <c r="AQ1634" s="193"/>
    </row>
    <row r="1635" spans="1:43" x14ac:dyDescent="0.2">
      <c r="A1635" s="3"/>
      <c r="B1635" s="3"/>
      <c r="C1635" s="3"/>
      <c r="F1635" s="144"/>
      <c r="G1635" s="144"/>
      <c r="H1635" s="144"/>
      <c r="I1635" s="144"/>
      <c r="J1635" s="144"/>
      <c r="K1635" s="144"/>
      <c r="L1635" s="144"/>
      <c r="M1635" s="144"/>
      <c r="N1635" s="144"/>
      <c r="O1635" s="144"/>
      <c r="P1635" s="144"/>
      <c r="Q1635" s="144"/>
      <c r="R1635" s="144"/>
      <c r="S1635" s="144"/>
      <c r="T1635" s="144"/>
      <c r="U1635" s="144"/>
      <c r="V1635" s="144"/>
      <c r="W1635" s="144"/>
      <c r="X1635" s="144"/>
      <c r="Y1635" s="144"/>
      <c r="Z1635" s="144"/>
      <c r="AA1635" s="144"/>
      <c r="AB1635" s="144"/>
      <c r="AC1635" s="144"/>
      <c r="AD1635" s="144"/>
      <c r="AE1635" s="144"/>
      <c r="AF1635" s="144"/>
      <c r="AG1635" s="144"/>
      <c r="AH1635" s="144"/>
      <c r="AI1635" s="144"/>
      <c r="AJ1635" s="144"/>
      <c r="AK1635" s="144"/>
      <c r="AL1635" s="144"/>
      <c r="AM1635" s="144"/>
      <c r="AN1635" s="144"/>
      <c r="AO1635" s="144"/>
      <c r="AP1635" s="144"/>
      <c r="AQ1635" s="144"/>
    </row>
    <row r="1636" spans="1:43" x14ac:dyDescent="0.2">
      <c r="A1636" s="3"/>
      <c r="B1636" s="3"/>
      <c r="C1636" s="3"/>
      <c r="D1636" s="33"/>
      <c r="F1636" s="236" t="s">
        <v>537</v>
      </c>
      <c r="G1636" s="236"/>
      <c r="H1636" s="236"/>
      <c r="I1636" s="236"/>
      <c r="J1636" s="236"/>
      <c r="K1636" s="236"/>
      <c r="L1636" s="236"/>
      <c r="M1636" s="236"/>
      <c r="N1636" s="236"/>
      <c r="O1636" s="236"/>
      <c r="P1636" s="236"/>
      <c r="Q1636" s="236"/>
      <c r="R1636" s="236"/>
      <c r="S1636" s="236"/>
      <c r="T1636" s="236"/>
      <c r="U1636" s="236"/>
      <c r="V1636" s="236"/>
      <c r="W1636" s="236"/>
      <c r="X1636" s="236"/>
      <c r="Y1636" s="236"/>
      <c r="Z1636" s="236"/>
      <c r="AA1636" s="236"/>
      <c r="AB1636" s="236"/>
      <c r="AC1636" s="236"/>
      <c r="AD1636" s="236"/>
      <c r="AE1636" s="236"/>
      <c r="AF1636" s="236"/>
      <c r="AG1636" s="236"/>
      <c r="AH1636" s="236"/>
      <c r="AI1636" s="236"/>
      <c r="AJ1636" s="236"/>
      <c r="AK1636" s="236"/>
      <c r="AL1636" s="236"/>
      <c r="AM1636" s="236"/>
      <c r="AN1636" s="236"/>
      <c r="AO1636" s="236"/>
      <c r="AP1636" s="236"/>
      <c r="AQ1636" s="236"/>
    </row>
    <row r="1637" spans="1:43" x14ac:dyDescent="0.2">
      <c r="A1637" s="3"/>
      <c r="B1637" s="3"/>
      <c r="C1637" s="3"/>
      <c r="F1637" s="234" t="s">
        <v>538</v>
      </c>
      <c r="G1637" s="234"/>
      <c r="H1637" s="234"/>
      <c r="I1637" s="234"/>
      <c r="J1637" s="234"/>
      <c r="K1637" s="234"/>
      <c r="L1637" s="234"/>
      <c r="M1637" s="234"/>
      <c r="N1637" s="234"/>
      <c r="O1637" s="234"/>
      <c r="P1637" s="234"/>
      <c r="Q1637" s="234"/>
      <c r="R1637" s="234"/>
      <c r="S1637" s="234"/>
      <c r="T1637" s="234"/>
      <c r="U1637" s="234"/>
      <c r="V1637" s="234"/>
      <c r="W1637" s="234"/>
      <c r="X1637" s="234"/>
      <c r="Y1637" s="234"/>
      <c r="Z1637" s="234"/>
      <c r="AA1637" s="234"/>
      <c r="AB1637" s="234"/>
      <c r="AC1637" s="234"/>
      <c r="AD1637" s="234"/>
      <c r="AE1637" s="234"/>
      <c r="AF1637" s="234"/>
      <c r="AG1637" s="234"/>
      <c r="AH1637" s="234"/>
      <c r="AI1637" s="234"/>
      <c r="AJ1637" s="234"/>
      <c r="AK1637" s="234"/>
      <c r="AL1637" s="234"/>
      <c r="AM1637" s="234"/>
      <c r="AN1637" s="234"/>
      <c r="AO1637" s="234"/>
      <c r="AP1637" s="234"/>
      <c r="AQ1637" s="234"/>
    </row>
    <row r="1638" spans="1:43" x14ac:dyDescent="0.2">
      <c r="A1638" s="3"/>
      <c r="B1638" s="3"/>
      <c r="C1638" s="3"/>
      <c r="F1638" s="234"/>
      <c r="G1638" s="234"/>
      <c r="H1638" s="234"/>
      <c r="I1638" s="234"/>
      <c r="J1638" s="234"/>
      <c r="K1638" s="234"/>
      <c r="L1638" s="234"/>
      <c r="M1638" s="234"/>
      <c r="N1638" s="234"/>
      <c r="O1638" s="234"/>
      <c r="P1638" s="234"/>
      <c r="Q1638" s="234"/>
      <c r="R1638" s="234"/>
      <c r="S1638" s="234"/>
      <c r="T1638" s="234"/>
      <c r="U1638" s="234"/>
      <c r="V1638" s="234"/>
      <c r="W1638" s="234"/>
      <c r="X1638" s="234"/>
      <c r="Y1638" s="234"/>
      <c r="Z1638" s="234"/>
      <c r="AA1638" s="234"/>
      <c r="AB1638" s="234"/>
      <c r="AC1638" s="234"/>
      <c r="AD1638" s="234"/>
      <c r="AE1638" s="234"/>
      <c r="AF1638" s="234"/>
      <c r="AG1638" s="234"/>
      <c r="AH1638" s="234"/>
      <c r="AI1638" s="234"/>
      <c r="AJ1638" s="234"/>
      <c r="AK1638" s="234"/>
      <c r="AL1638" s="234"/>
      <c r="AM1638" s="234"/>
      <c r="AN1638" s="234"/>
      <c r="AO1638" s="234"/>
      <c r="AP1638" s="234"/>
      <c r="AQ1638" s="234"/>
    </row>
    <row r="1639" spans="1:43" x14ac:dyDescent="0.2">
      <c r="A1639" s="3"/>
      <c r="B1639" s="3"/>
      <c r="C1639" s="3"/>
      <c r="F1639" s="145"/>
      <c r="G1639" s="145"/>
      <c r="H1639" s="145"/>
      <c r="I1639" s="145"/>
      <c r="J1639" s="145"/>
      <c r="K1639" s="145"/>
      <c r="L1639" s="145"/>
      <c r="M1639" s="145"/>
      <c r="N1639" s="145"/>
      <c r="O1639" s="145"/>
      <c r="P1639" s="145"/>
      <c r="Q1639" s="145"/>
      <c r="R1639" s="145"/>
      <c r="S1639" s="145"/>
      <c r="T1639" s="145"/>
      <c r="U1639" s="145"/>
      <c r="V1639" s="145"/>
      <c r="W1639" s="145"/>
      <c r="X1639" s="145"/>
      <c r="Y1639" s="145"/>
      <c r="Z1639" s="145"/>
      <c r="AA1639" s="145"/>
      <c r="AB1639" s="145"/>
      <c r="AC1639" s="145"/>
      <c r="AD1639" s="145"/>
      <c r="AE1639" s="145"/>
      <c r="AF1639" s="145"/>
      <c r="AG1639" s="145"/>
      <c r="AH1639" s="145"/>
      <c r="AI1639" s="145"/>
      <c r="AJ1639" s="145"/>
      <c r="AK1639" s="145"/>
      <c r="AL1639" s="145"/>
      <c r="AM1639" s="145"/>
      <c r="AN1639" s="145"/>
      <c r="AO1639" s="145"/>
      <c r="AP1639" s="145"/>
      <c r="AQ1639" s="145"/>
    </row>
    <row r="1640" spans="1:43" x14ac:dyDescent="0.2">
      <c r="A1640" s="3"/>
      <c r="B1640" s="3"/>
      <c r="C1640" s="3"/>
      <c r="D1640" s="33"/>
      <c r="F1640" s="144"/>
      <c r="G1640" s="144"/>
      <c r="H1640" s="144"/>
      <c r="I1640" s="144"/>
      <c r="J1640" s="144"/>
      <c r="K1640" s="144"/>
      <c r="L1640" s="144"/>
      <c r="M1640" s="144"/>
      <c r="N1640" s="144"/>
      <c r="O1640" s="144"/>
      <c r="P1640" s="144"/>
      <c r="Q1640" s="144"/>
      <c r="R1640" s="144"/>
      <c r="S1640" s="144"/>
      <c r="T1640" s="144"/>
      <c r="U1640" s="144"/>
      <c r="V1640" s="144"/>
      <c r="W1640" s="144"/>
      <c r="X1640" s="144"/>
      <c r="Y1640" s="144"/>
      <c r="Z1640" s="144"/>
      <c r="AA1640" s="144"/>
      <c r="AB1640" s="144"/>
      <c r="AC1640" s="144"/>
      <c r="AD1640" s="144"/>
      <c r="AE1640" s="144"/>
      <c r="AF1640" s="144"/>
      <c r="AG1640" s="144"/>
      <c r="AH1640" s="144"/>
      <c r="AI1640" s="144"/>
      <c r="AJ1640" s="144"/>
      <c r="AK1640" s="144"/>
      <c r="AL1640" s="144"/>
      <c r="AM1640" s="144"/>
      <c r="AN1640" s="144"/>
      <c r="AO1640" s="144"/>
      <c r="AP1640" s="144"/>
      <c r="AQ1640" s="144"/>
    </row>
    <row r="1641" spans="1:43" x14ac:dyDescent="0.2">
      <c r="A1641" s="3"/>
      <c r="B1641" s="3"/>
      <c r="C1641" s="3"/>
      <c r="D1641" s="33"/>
      <c r="F1641" s="236" t="s">
        <v>539</v>
      </c>
      <c r="G1641" s="236"/>
      <c r="H1641" s="236"/>
      <c r="I1641" s="236"/>
      <c r="J1641" s="236"/>
      <c r="K1641" s="236"/>
      <c r="L1641" s="236"/>
      <c r="M1641" s="236"/>
      <c r="N1641" s="236"/>
      <c r="O1641" s="236"/>
      <c r="P1641" s="236"/>
      <c r="Q1641" s="236"/>
      <c r="R1641" s="236"/>
      <c r="S1641" s="236"/>
      <c r="T1641" s="236"/>
      <c r="U1641" s="236"/>
      <c r="V1641" s="236"/>
      <c r="W1641" s="236"/>
      <c r="X1641" s="236"/>
      <c r="Y1641" s="236"/>
      <c r="Z1641" s="236"/>
      <c r="AA1641" s="236"/>
      <c r="AB1641" s="236"/>
      <c r="AC1641" s="236"/>
      <c r="AD1641" s="236"/>
      <c r="AE1641" s="236"/>
      <c r="AF1641" s="236"/>
      <c r="AG1641" s="236"/>
      <c r="AH1641" s="236"/>
      <c r="AI1641" s="236"/>
      <c r="AJ1641" s="236"/>
      <c r="AK1641" s="236"/>
      <c r="AL1641" s="236"/>
      <c r="AM1641" s="236"/>
      <c r="AN1641" s="236"/>
      <c r="AO1641" s="236"/>
      <c r="AP1641" s="236"/>
      <c r="AQ1641" s="236"/>
    </row>
    <row r="1642" spans="1:43" x14ac:dyDescent="0.2">
      <c r="A1642" s="3"/>
      <c r="B1642" s="3"/>
      <c r="C1642" s="3"/>
      <c r="D1642" s="33"/>
      <c r="F1642" s="234" t="s">
        <v>540</v>
      </c>
      <c r="G1642" s="234"/>
      <c r="H1642" s="234"/>
      <c r="I1642" s="234"/>
      <c r="J1642" s="234"/>
      <c r="K1642" s="234"/>
      <c r="L1642" s="234"/>
      <c r="M1642" s="234"/>
      <c r="N1642" s="234"/>
      <c r="O1642" s="234"/>
      <c r="P1642" s="234"/>
      <c r="Q1642" s="234"/>
      <c r="R1642" s="234"/>
      <c r="S1642" s="234"/>
      <c r="T1642" s="234"/>
      <c r="U1642" s="234"/>
      <c r="V1642" s="234"/>
      <c r="W1642" s="234"/>
      <c r="X1642" s="234"/>
      <c r="Y1642" s="234"/>
      <c r="Z1642" s="234"/>
      <c r="AA1642" s="234"/>
      <c r="AB1642" s="234"/>
      <c r="AC1642" s="234"/>
      <c r="AD1642" s="234"/>
      <c r="AE1642" s="234"/>
      <c r="AF1642" s="234"/>
      <c r="AG1642" s="234"/>
      <c r="AH1642" s="234"/>
      <c r="AI1642" s="234"/>
      <c r="AJ1642" s="234"/>
      <c r="AK1642" s="234"/>
      <c r="AL1642" s="234"/>
      <c r="AM1642" s="234"/>
      <c r="AN1642" s="234"/>
      <c r="AO1642" s="234"/>
      <c r="AP1642" s="234"/>
      <c r="AQ1642" s="234"/>
    </row>
    <row r="1643" spans="1:43" x14ac:dyDescent="0.2">
      <c r="A1643" s="3"/>
      <c r="B1643" s="3"/>
      <c r="C1643" s="3"/>
      <c r="D1643" s="33"/>
      <c r="F1643" s="234"/>
      <c r="G1643" s="234"/>
      <c r="H1643" s="234"/>
      <c r="I1643" s="234"/>
      <c r="J1643" s="234"/>
      <c r="K1643" s="234"/>
      <c r="L1643" s="234"/>
      <c r="M1643" s="234"/>
      <c r="N1643" s="234"/>
      <c r="O1643" s="234"/>
      <c r="P1643" s="234"/>
      <c r="Q1643" s="234"/>
      <c r="R1643" s="234"/>
      <c r="S1643" s="234"/>
      <c r="T1643" s="234"/>
      <c r="U1643" s="234"/>
      <c r="V1643" s="234"/>
      <c r="W1643" s="234"/>
      <c r="X1643" s="234"/>
      <c r="Y1643" s="234"/>
      <c r="Z1643" s="234"/>
      <c r="AA1643" s="234"/>
      <c r="AB1643" s="234"/>
      <c r="AC1643" s="234"/>
      <c r="AD1643" s="234"/>
      <c r="AE1643" s="234"/>
      <c r="AF1643" s="234"/>
      <c r="AG1643" s="234"/>
      <c r="AH1643" s="234"/>
      <c r="AI1643" s="234"/>
      <c r="AJ1643" s="234"/>
      <c r="AK1643" s="234"/>
      <c r="AL1643" s="234"/>
      <c r="AM1643" s="234"/>
      <c r="AN1643" s="234"/>
      <c r="AO1643" s="234"/>
      <c r="AP1643" s="234"/>
      <c r="AQ1643" s="234"/>
    </row>
    <row r="1644" spans="1:43" x14ac:dyDescent="0.2">
      <c r="A1644" s="3"/>
      <c r="B1644" s="3"/>
      <c r="C1644" s="3"/>
      <c r="D1644" s="33"/>
      <c r="F1644" s="144"/>
      <c r="G1644" s="144"/>
      <c r="H1644" s="144"/>
      <c r="I1644" s="144"/>
      <c r="J1644" s="144"/>
      <c r="K1644" s="144"/>
      <c r="L1644" s="144"/>
      <c r="M1644" s="144"/>
      <c r="N1644" s="144"/>
      <c r="O1644" s="144"/>
      <c r="P1644" s="144"/>
      <c r="Q1644" s="144"/>
      <c r="R1644" s="144"/>
      <c r="S1644" s="144"/>
      <c r="T1644" s="144"/>
      <c r="U1644" s="144"/>
      <c r="V1644" s="144"/>
      <c r="W1644" s="144"/>
      <c r="X1644" s="144"/>
      <c r="Y1644" s="144"/>
      <c r="Z1644" s="144"/>
      <c r="AA1644" s="144"/>
      <c r="AB1644" s="144"/>
      <c r="AC1644" s="144"/>
      <c r="AD1644" s="144"/>
      <c r="AE1644" s="144"/>
      <c r="AF1644" s="144"/>
      <c r="AG1644" s="144"/>
      <c r="AH1644" s="144"/>
      <c r="AI1644" s="144"/>
      <c r="AJ1644" s="144"/>
      <c r="AK1644" s="144"/>
      <c r="AL1644" s="144"/>
      <c r="AM1644" s="144"/>
      <c r="AN1644" s="144"/>
      <c r="AO1644" s="144"/>
      <c r="AP1644" s="144"/>
      <c r="AQ1644" s="144"/>
    </row>
    <row r="1645" spans="1:43" x14ac:dyDescent="0.2">
      <c r="A1645" s="3"/>
      <c r="B1645" s="3"/>
      <c r="C1645" s="3"/>
      <c r="D1645" s="17"/>
      <c r="F1645" s="146"/>
      <c r="G1645" s="146"/>
      <c r="H1645" s="146"/>
      <c r="I1645" s="146"/>
      <c r="J1645" s="146"/>
      <c r="K1645" s="146"/>
      <c r="L1645" s="146"/>
      <c r="M1645" s="146"/>
      <c r="N1645" s="146"/>
      <c r="O1645" s="146"/>
      <c r="P1645" s="146"/>
      <c r="Q1645" s="146"/>
      <c r="R1645" s="146"/>
      <c r="S1645" s="146"/>
      <c r="T1645" s="147"/>
      <c r="U1645" s="147"/>
      <c r="V1645" s="147"/>
      <c r="W1645" s="147"/>
      <c r="X1645" s="147"/>
      <c r="Y1645" s="147"/>
      <c r="Z1645" s="147"/>
      <c r="AA1645" s="147"/>
      <c r="AB1645" s="147"/>
      <c r="AC1645" s="147"/>
      <c r="AD1645" s="147"/>
      <c r="AE1645" s="147"/>
      <c r="AF1645" s="147"/>
      <c r="AG1645" s="147"/>
      <c r="AH1645" s="147"/>
      <c r="AI1645" s="147"/>
      <c r="AJ1645" s="147"/>
      <c r="AK1645" s="147"/>
      <c r="AL1645" s="147"/>
      <c r="AM1645" s="30"/>
      <c r="AN1645" s="147"/>
      <c r="AO1645" s="147"/>
      <c r="AP1645" s="147"/>
      <c r="AQ1645" s="147"/>
    </row>
    <row r="1646" spans="1:43" x14ac:dyDescent="0.2">
      <c r="A1646" s="3"/>
      <c r="B1646" s="3"/>
      <c r="C1646" s="3"/>
      <c r="D1646" s="17"/>
      <c r="F1646" s="211" t="s">
        <v>618</v>
      </c>
      <c r="G1646" s="211"/>
      <c r="H1646" s="211"/>
      <c r="I1646" s="211"/>
      <c r="J1646" s="211"/>
      <c r="K1646" s="211"/>
      <c r="L1646" s="211"/>
      <c r="M1646" s="211"/>
      <c r="N1646" s="211"/>
      <c r="O1646" s="211"/>
      <c r="P1646" s="211"/>
      <c r="Q1646" s="211"/>
      <c r="R1646" s="211"/>
      <c r="S1646" s="211"/>
      <c r="T1646" s="211"/>
      <c r="U1646" s="211"/>
      <c r="V1646" s="211"/>
      <c r="W1646" s="211"/>
      <c r="X1646" s="211"/>
      <c r="Y1646" s="211"/>
      <c r="Z1646" s="211"/>
      <c r="AA1646" s="211"/>
      <c r="AB1646" s="211"/>
      <c r="AC1646" s="211"/>
      <c r="AD1646" s="211"/>
      <c r="AE1646" s="211"/>
      <c r="AF1646" s="211"/>
      <c r="AG1646" s="211"/>
      <c r="AH1646" s="211"/>
      <c r="AI1646" s="211"/>
      <c r="AJ1646" s="211"/>
      <c r="AK1646" s="211"/>
      <c r="AL1646" s="211"/>
      <c r="AM1646" s="211"/>
      <c r="AN1646" s="211"/>
      <c r="AO1646" s="211"/>
      <c r="AP1646" s="211"/>
      <c r="AQ1646" s="211"/>
    </row>
    <row r="1647" spans="1:43" x14ac:dyDescent="0.2">
      <c r="A1647" s="3"/>
      <c r="B1647" s="3"/>
      <c r="C1647" s="3"/>
      <c r="D1647" s="17"/>
      <c r="F1647" s="211"/>
      <c r="G1647" s="211"/>
      <c r="H1647" s="211"/>
      <c r="I1647" s="211"/>
      <c r="J1647" s="211"/>
      <c r="K1647" s="211"/>
      <c r="L1647" s="211"/>
      <c r="M1647" s="211"/>
      <c r="N1647" s="211"/>
      <c r="O1647" s="211"/>
      <c r="P1647" s="211"/>
      <c r="Q1647" s="211"/>
      <c r="R1647" s="211"/>
      <c r="S1647" s="211"/>
      <c r="T1647" s="211"/>
      <c r="U1647" s="211"/>
      <c r="V1647" s="211"/>
      <c r="W1647" s="211"/>
      <c r="X1647" s="211"/>
      <c r="Y1647" s="211"/>
      <c r="Z1647" s="211"/>
      <c r="AA1647" s="211"/>
      <c r="AB1647" s="211"/>
      <c r="AC1647" s="211"/>
      <c r="AD1647" s="211"/>
      <c r="AE1647" s="211"/>
      <c r="AF1647" s="211"/>
      <c r="AG1647" s="211"/>
      <c r="AH1647" s="211"/>
      <c r="AI1647" s="211"/>
      <c r="AJ1647" s="211"/>
      <c r="AK1647" s="211"/>
      <c r="AL1647" s="211"/>
      <c r="AM1647" s="211"/>
      <c r="AN1647" s="211"/>
      <c r="AO1647" s="211"/>
      <c r="AP1647" s="211"/>
      <c r="AQ1647" s="211"/>
    </row>
    <row r="1648" spans="1:43" x14ac:dyDescent="0.2">
      <c r="A1648" s="3"/>
      <c r="B1648" s="3"/>
      <c r="C1648" s="3"/>
      <c r="D1648" s="17"/>
      <c r="F1648" s="211"/>
      <c r="G1648" s="211"/>
      <c r="H1648" s="211"/>
      <c r="I1648" s="211"/>
      <c r="J1648" s="211"/>
      <c r="K1648" s="211"/>
      <c r="L1648" s="211"/>
      <c r="M1648" s="211"/>
      <c r="N1648" s="211"/>
      <c r="O1648" s="211"/>
      <c r="P1648" s="211"/>
      <c r="Q1648" s="211"/>
      <c r="R1648" s="211"/>
      <c r="S1648" s="211"/>
      <c r="T1648" s="211"/>
      <c r="U1648" s="211"/>
      <c r="V1648" s="211"/>
      <c r="W1648" s="211"/>
      <c r="X1648" s="211"/>
      <c r="Y1648" s="211"/>
      <c r="Z1648" s="211"/>
      <c r="AA1648" s="211"/>
      <c r="AB1648" s="211"/>
      <c r="AC1648" s="211"/>
      <c r="AD1648" s="211"/>
      <c r="AE1648" s="211"/>
      <c r="AF1648" s="211"/>
      <c r="AG1648" s="211"/>
      <c r="AH1648" s="211"/>
      <c r="AI1648" s="211"/>
      <c r="AJ1648" s="211"/>
      <c r="AK1648" s="211"/>
      <c r="AL1648" s="211"/>
      <c r="AM1648" s="211"/>
      <c r="AN1648" s="211"/>
      <c r="AO1648" s="211"/>
      <c r="AP1648" s="211"/>
      <c r="AQ1648" s="211"/>
    </row>
    <row r="1649" spans="1:43" x14ac:dyDescent="0.2">
      <c r="A1649" s="3"/>
      <c r="B1649" s="3"/>
      <c r="C1649" s="3"/>
      <c r="D1649" s="17"/>
      <c r="F1649" s="211"/>
      <c r="G1649" s="211"/>
      <c r="H1649" s="211"/>
      <c r="I1649" s="211"/>
      <c r="J1649" s="211"/>
      <c r="K1649" s="211"/>
      <c r="L1649" s="211"/>
      <c r="M1649" s="211"/>
      <c r="N1649" s="211"/>
      <c r="O1649" s="211"/>
      <c r="P1649" s="211"/>
      <c r="Q1649" s="211"/>
      <c r="R1649" s="211"/>
      <c r="S1649" s="211"/>
      <c r="T1649" s="211"/>
      <c r="U1649" s="211"/>
      <c r="V1649" s="211"/>
      <c r="W1649" s="211"/>
      <c r="X1649" s="211"/>
      <c r="Y1649" s="211"/>
      <c r="Z1649" s="211"/>
      <c r="AA1649" s="211"/>
      <c r="AB1649" s="211"/>
      <c r="AC1649" s="211"/>
      <c r="AD1649" s="211"/>
      <c r="AE1649" s="211"/>
      <c r="AF1649" s="211"/>
      <c r="AG1649" s="211"/>
      <c r="AH1649" s="211"/>
      <c r="AI1649" s="211"/>
      <c r="AJ1649" s="211"/>
      <c r="AK1649" s="211"/>
      <c r="AL1649" s="211"/>
      <c r="AM1649" s="211"/>
      <c r="AN1649" s="211"/>
      <c r="AO1649" s="211"/>
      <c r="AP1649" s="211"/>
      <c r="AQ1649" s="211"/>
    </row>
    <row r="1650" spans="1:43" ht="12" customHeight="1" x14ac:dyDescent="0.2">
      <c r="A1650" s="3"/>
      <c r="B1650" s="3"/>
      <c r="C1650" s="3"/>
      <c r="D1650" s="17"/>
    </row>
    <row r="1651" spans="1:43" x14ac:dyDescent="0.2">
      <c r="A1651" s="3"/>
      <c r="B1651" s="3"/>
      <c r="C1651" s="3"/>
      <c r="D1651" s="17"/>
      <c r="F1651" s="72"/>
      <c r="G1651" s="72"/>
      <c r="H1651" s="72"/>
      <c r="I1651" s="72"/>
      <c r="J1651" s="72"/>
      <c r="K1651" s="72"/>
      <c r="L1651" s="72"/>
      <c r="M1651" s="72"/>
      <c r="N1651" s="72"/>
      <c r="O1651" s="72"/>
      <c r="P1651" s="72"/>
      <c r="Q1651" s="72"/>
      <c r="R1651" s="72"/>
      <c r="S1651" s="72"/>
      <c r="T1651" s="72"/>
      <c r="U1651" s="72"/>
      <c r="V1651" s="72"/>
      <c r="W1651" s="72"/>
      <c r="X1651" s="72"/>
      <c r="Y1651" s="72"/>
      <c r="Z1651" s="72"/>
      <c r="AA1651" s="72"/>
      <c r="AB1651" s="72"/>
      <c r="AC1651" s="72"/>
      <c r="AD1651" s="72"/>
      <c r="AE1651" s="72"/>
      <c r="AF1651" s="72"/>
      <c r="AG1651" s="72"/>
      <c r="AH1651" s="72"/>
      <c r="AI1651" s="72"/>
      <c r="AJ1651" s="72"/>
      <c r="AK1651" s="72"/>
      <c r="AL1651" s="72"/>
      <c r="AM1651" s="72"/>
      <c r="AN1651" s="72"/>
      <c r="AO1651" s="72"/>
      <c r="AP1651" s="72"/>
      <c r="AQ1651" s="72"/>
    </row>
    <row r="1652" spans="1:43" x14ac:dyDescent="0.2">
      <c r="A1652" s="3"/>
      <c r="B1652" s="3"/>
      <c r="C1652" s="3"/>
      <c r="F1652" s="223" t="s">
        <v>541</v>
      </c>
      <c r="G1652" s="223"/>
      <c r="H1652" s="223"/>
      <c r="I1652" s="223"/>
      <c r="J1652" s="223"/>
      <c r="K1652" s="223"/>
      <c r="L1652" s="223"/>
      <c r="M1652" s="223"/>
      <c r="N1652" s="223"/>
      <c r="O1652" s="223"/>
      <c r="P1652" s="223"/>
      <c r="Q1652" s="223"/>
      <c r="R1652" s="223"/>
      <c r="S1652" s="223"/>
      <c r="T1652" s="223"/>
      <c r="U1652" s="223"/>
      <c r="V1652" s="223"/>
      <c r="W1652" s="223"/>
      <c r="X1652" s="223"/>
      <c r="Y1652" s="223"/>
      <c r="Z1652" s="223"/>
      <c r="AA1652" s="223"/>
      <c r="AB1652" s="223"/>
      <c r="AC1652" s="223"/>
      <c r="AD1652" s="223"/>
      <c r="AE1652" s="223"/>
      <c r="AF1652" s="223"/>
      <c r="AG1652" s="223"/>
      <c r="AH1652" s="223"/>
      <c r="AI1652" s="223"/>
      <c r="AJ1652" s="223"/>
      <c r="AK1652" s="223"/>
      <c r="AL1652" s="223"/>
      <c r="AM1652" s="223"/>
      <c r="AN1652" s="223"/>
      <c r="AO1652" s="223"/>
      <c r="AP1652" s="223"/>
      <c r="AQ1652" s="223"/>
    </row>
    <row r="1653" spans="1:43" x14ac:dyDescent="0.2">
      <c r="A1653" s="3"/>
      <c r="B1653" s="3"/>
      <c r="C1653" s="3"/>
      <c r="F1653" s="193" t="s">
        <v>542</v>
      </c>
      <c r="G1653" s="193"/>
      <c r="H1653" s="193"/>
      <c r="I1653" s="193"/>
      <c r="J1653" s="193"/>
      <c r="K1653" s="193"/>
      <c r="L1653" s="193"/>
      <c r="M1653" s="193"/>
      <c r="N1653" s="193"/>
      <c r="O1653" s="193"/>
      <c r="P1653" s="193"/>
      <c r="Q1653" s="193"/>
      <c r="R1653" s="193"/>
      <c r="S1653" s="193"/>
      <c r="T1653" s="193"/>
      <c r="U1653" s="193"/>
      <c r="V1653" s="193"/>
      <c r="W1653" s="193"/>
      <c r="X1653" s="193"/>
      <c r="Y1653" s="193"/>
      <c r="Z1653" s="193"/>
      <c r="AA1653" s="193"/>
      <c r="AB1653" s="193"/>
      <c r="AC1653" s="193"/>
      <c r="AD1653" s="193"/>
      <c r="AE1653" s="193"/>
      <c r="AF1653" s="193"/>
      <c r="AG1653" s="193"/>
      <c r="AH1653" s="193"/>
      <c r="AI1653" s="193"/>
      <c r="AJ1653" s="193"/>
      <c r="AK1653" s="193"/>
      <c r="AL1653" s="193"/>
      <c r="AM1653" s="193"/>
      <c r="AN1653" s="193"/>
      <c r="AO1653" s="193"/>
      <c r="AP1653" s="193"/>
      <c r="AQ1653" s="193"/>
    </row>
    <row r="1654" spans="1:43" x14ac:dyDescent="0.2">
      <c r="A1654" s="3"/>
      <c r="B1654" s="3"/>
      <c r="C1654" s="3"/>
      <c r="F1654" s="193"/>
      <c r="G1654" s="193"/>
      <c r="H1654" s="193"/>
      <c r="I1654" s="193"/>
      <c r="J1654" s="193"/>
      <c r="K1654" s="193"/>
      <c r="L1654" s="193"/>
      <c r="M1654" s="193"/>
      <c r="N1654" s="193"/>
      <c r="O1654" s="193"/>
      <c r="P1654" s="193"/>
      <c r="Q1654" s="193"/>
      <c r="R1654" s="193"/>
      <c r="S1654" s="193"/>
      <c r="T1654" s="193"/>
      <c r="U1654" s="193"/>
      <c r="V1654" s="193"/>
      <c r="W1654" s="193"/>
      <c r="X1654" s="193"/>
      <c r="Y1654" s="193"/>
      <c r="Z1654" s="193"/>
      <c r="AA1654" s="193"/>
      <c r="AB1654" s="193"/>
      <c r="AC1654" s="193"/>
      <c r="AD1654" s="193"/>
      <c r="AE1654" s="193"/>
      <c r="AF1654" s="193"/>
      <c r="AG1654" s="193"/>
      <c r="AH1654" s="193"/>
      <c r="AI1654" s="193"/>
      <c r="AJ1654" s="193"/>
      <c r="AK1654" s="193"/>
      <c r="AL1654" s="193"/>
      <c r="AM1654" s="193"/>
      <c r="AN1654" s="193"/>
      <c r="AO1654" s="193"/>
      <c r="AP1654" s="193"/>
      <c r="AQ1654" s="193"/>
    </row>
    <row r="1655" spans="1:43" x14ac:dyDescent="0.2">
      <c r="A1655" s="3"/>
      <c r="B1655" s="3"/>
      <c r="C1655" s="3"/>
      <c r="F1655" s="72"/>
      <c r="G1655" s="72"/>
      <c r="H1655" s="72"/>
      <c r="I1655" s="72"/>
      <c r="J1655" s="72"/>
      <c r="K1655" s="72"/>
      <c r="L1655" s="72"/>
      <c r="M1655" s="72"/>
      <c r="N1655" s="72"/>
      <c r="O1655" s="72"/>
      <c r="P1655" s="72"/>
      <c r="Q1655" s="72"/>
      <c r="R1655" s="72"/>
      <c r="S1655" s="72"/>
      <c r="T1655" s="72"/>
      <c r="U1655" s="72"/>
      <c r="V1655" s="72"/>
      <c r="W1655" s="72"/>
      <c r="X1655" s="72"/>
      <c r="Y1655" s="72"/>
      <c r="Z1655" s="72"/>
      <c r="AA1655" s="72"/>
      <c r="AB1655" s="72"/>
      <c r="AC1655" s="72"/>
      <c r="AD1655" s="72"/>
      <c r="AE1655" s="72"/>
      <c r="AF1655" s="72"/>
      <c r="AG1655" s="72"/>
      <c r="AH1655" s="72"/>
      <c r="AI1655" s="72"/>
      <c r="AJ1655" s="72"/>
      <c r="AK1655" s="72"/>
      <c r="AL1655" s="72"/>
      <c r="AM1655" s="72"/>
      <c r="AN1655" s="72"/>
      <c r="AO1655" s="72"/>
      <c r="AP1655" s="72"/>
      <c r="AQ1655" s="72"/>
    </row>
    <row r="1656" spans="1:43" ht="12.75" customHeight="1" x14ac:dyDescent="0.2">
      <c r="A1656" s="3"/>
      <c r="B1656" s="3"/>
      <c r="C1656" s="3"/>
      <c r="D1656" s="3"/>
      <c r="F1656" s="193" t="s">
        <v>619</v>
      </c>
      <c r="G1656" s="193"/>
      <c r="H1656" s="193"/>
      <c r="I1656" s="193"/>
      <c r="J1656" s="193"/>
      <c r="K1656" s="193"/>
      <c r="L1656" s="193"/>
      <c r="M1656" s="193"/>
      <c r="N1656" s="193"/>
      <c r="O1656" s="193"/>
      <c r="P1656" s="193"/>
      <c r="Q1656" s="193"/>
      <c r="R1656" s="193"/>
      <c r="S1656" s="193"/>
      <c r="T1656" s="193"/>
      <c r="U1656" s="193"/>
      <c r="V1656" s="193"/>
      <c r="W1656" s="193"/>
      <c r="X1656" s="193"/>
      <c r="Y1656" s="193"/>
      <c r="Z1656" s="193"/>
      <c r="AA1656" s="193"/>
      <c r="AB1656" s="193"/>
      <c r="AC1656" s="193"/>
      <c r="AD1656" s="193"/>
      <c r="AE1656" s="193"/>
      <c r="AF1656" s="193"/>
      <c r="AG1656" s="193"/>
      <c r="AH1656" s="193"/>
      <c r="AI1656" s="193"/>
      <c r="AJ1656" s="193"/>
      <c r="AK1656" s="193"/>
      <c r="AL1656" s="193"/>
      <c r="AM1656" s="193"/>
      <c r="AN1656" s="193"/>
      <c r="AO1656" s="193"/>
      <c r="AP1656" s="193"/>
      <c r="AQ1656" s="193"/>
    </row>
    <row r="1657" spans="1:43" x14ac:dyDescent="0.2">
      <c r="A1657" s="3"/>
      <c r="B1657" s="3"/>
      <c r="C1657" s="3"/>
      <c r="D1657" s="3"/>
      <c r="F1657" s="193"/>
      <c r="G1657" s="193"/>
      <c r="H1657" s="193"/>
      <c r="I1657" s="193"/>
      <c r="J1657" s="193"/>
      <c r="K1657" s="193"/>
      <c r="L1657" s="193"/>
      <c r="M1657" s="193"/>
      <c r="N1657" s="193"/>
      <c r="O1657" s="193"/>
      <c r="P1657" s="193"/>
      <c r="Q1657" s="193"/>
      <c r="R1657" s="193"/>
      <c r="S1657" s="193"/>
      <c r="T1657" s="193"/>
      <c r="U1657" s="193"/>
      <c r="V1657" s="193"/>
      <c r="W1657" s="193"/>
      <c r="X1657" s="193"/>
      <c r="Y1657" s="193"/>
      <c r="Z1657" s="193"/>
      <c r="AA1657" s="193"/>
      <c r="AB1657" s="193"/>
      <c r="AC1657" s="193"/>
      <c r="AD1657" s="193"/>
      <c r="AE1657" s="193"/>
      <c r="AF1657" s="193"/>
      <c r="AG1657" s="193"/>
      <c r="AH1657" s="193"/>
      <c r="AI1657" s="193"/>
      <c r="AJ1657" s="193"/>
      <c r="AK1657" s="193"/>
      <c r="AL1657" s="193"/>
      <c r="AM1657" s="193"/>
      <c r="AN1657" s="193"/>
      <c r="AO1657" s="193"/>
      <c r="AP1657" s="193"/>
      <c r="AQ1657" s="193"/>
    </row>
    <row r="1658" spans="1:43" x14ac:dyDescent="0.2">
      <c r="A1658" s="3"/>
      <c r="B1658" s="3"/>
      <c r="C1658" s="3"/>
      <c r="D1658" s="3"/>
      <c r="F1658" s="72"/>
      <c r="G1658" s="72"/>
      <c r="H1658" s="72"/>
      <c r="I1658" s="72"/>
      <c r="J1658" s="72"/>
      <c r="K1658" s="72"/>
      <c r="L1658" s="72"/>
      <c r="M1658" s="72"/>
      <c r="N1658" s="72"/>
      <c r="O1658" s="72"/>
      <c r="P1658" s="72"/>
      <c r="Q1658" s="72"/>
      <c r="R1658" s="72"/>
      <c r="S1658" s="72"/>
      <c r="T1658" s="72"/>
      <c r="U1658" s="72"/>
      <c r="V1658" s="72"/>
      <c r="W1658" s="72"/>
      <c r="X1658" s="72"/>
      <c r="Y1658" s="72"/>
      <c r="Z1658" s="72"/>
      <c r="AA1658" s="72"/>
      <c r="AB1658" s="72"/>
      <c r="AC1658" s="72"/>
      <c r="AD1658" s="72"/>
      <c r="AE1658" s="72"/>
      <c r="AF1658" s="72"/>
      <c r="AG1658" s="72"/>
      <c r="AH1658" s="72"/>
      <c r="AI1658" s="72"/>
      <c r="AJ1658" s="72"/>
      <c r="AK1658" s="72"/>
      <c r="AL1658" s="72"/>
      <c r="AM1658" s="72"/>
      <c r="AN1658" s="72"/>
      <c r="AO1658" s="72"/>
      <c r="AP1658" s="72"/>
      <c r="AQ1658" s="72"/>
    </row>
    <row r="1659" spans="1:43" ht="12.75" customHeight="1" x14ac:dyDescent="0.2">
      <c r="A1659" s="3"/>
      <c r="B1659" s="58"/>
      <c r="C1659" s="58"/>
      <c r="D1659" s="58"/>
      <c r="F1659" s="148"/>
      <c r="L1659" s="148"/>
      <c r="R1659" s="83"/>
      <c r="S1659" s="83"/>
      <c r="T1659" s="83"/>
      <c r="U1659" s="83"/>
      <c r="W1659" s="45"/>
      <c r="X1659" s="45"/>
      <c r="Y1659" s="45"/>
      <c r="Z1659" s="45"/>
      <c r="AA1659" s="45"/>
      <c r="AB1659" s="215" t="s">
        <v>543</v>
      </c>
      <c r="AC1659" s="215"/>
      <c r="AD1659" s="215"/>
      <c r="AE1659" s="215"/>
      <c r="AF1659" s="215" t="s">
        <v>544</v>
      </c>
      <c r="AG1659" s="215"/>
      <c r="AH1659" s="215"/>
      <c r="AI1659" s="215"/>
      <c r="AJ1659" s="215" t="s">
        <v>545</v>
      </c>
      <c r="AK1659" s="215"/>
      <c r="AL1659" s="215"/>
      <c r="AM1659" s="215"/>
      <c r="AN1659" s="215" t="s">
        <v>432</v>
      </c>
      <c r="AO1659" s="215"/>
      <c r="AP1659" s="215"/>
      <c r="AQ1659" s="215"/>
    </row>
    <row r="1660" spans="1:43" ht="12.75" customHeight="1" x14ac:dyDescent="0.2">
      <c r="A1660" s="3"/>
      <c r="B1660" s="58"/>
      <c r="C1660" s="58"/>
      <c r="D1660" s="58"/>
      <c r="F1660" s="148"/>
      <c r="L1660" s="148"/>
      <c r="R1660" s="83"/>
      <c r="S1660" s="83"/>
      <c r="T1660" s="83"/>
      <c r="U1660" s="83"/>
      <c r="W1660" s="45"/>
      <c r="X1660" s="45"/>
      <c r="Y1660" s="45"/>
      <c r="Z1660" s="45"/>
      <c r="AA1660" s="45"/>
      <c r="AB1660" s="194"/>
      <c r="AC1660" s="194"/>
      <c r="AD1660" s="194"/>
      <c r="AE1660" s="194"/>
      <c r="AF1660" s="194"/>
      <c r="AG1660" s="194"/>
      <c r="AH1660" s="194"/>
      <c r="AI1660" s="194"/>
      <c r="AJ1660" s="194"/>
      <c r="AK1660" s="194"/>
      <c r="AL1660" s="194"/>
      <c r="AM1660" s="194"/>
      <c r="AN1660" s="194"/>
      <c r="AO1660" s="194"/>
      <c r="AP1660" s="194"/>
      <c r="AQ1660" s="194"/>
    </row>
    <row r="1661" spans="1:43" x14ac:dyDescent="0.2">
      <c r="A1661" s="3"/>
      <c r="B1661" s="58"/>
      <c r="C1661" s="58"/>
      <c r="D1661" s="58"/>
      <c r="F1661" s="201" t="s">
        <v>546</v>
      </c>
      <c r="G1661" s="201"/>
      <c r="H1661" s="201"/>
      <c r="I1661" s="201"/>
      <c r="J1661" s="201"/>
      <c r="K1661" s="201"/>
      <c r="L1661" s="201"/>
      <c r="M1661" s="201"/>
      <c r="N1661" s="201"/>
      <c r="O1661" s="201"/>
      <c r="P1661" s="201"/>
      <c r="Q1661" s="201"/>
      <c r="R1661" s="201"/>
      <c r="S1661" s="201"/>
      <c r="T1661" s="201"/>
      <c r="U1661" s="201"/>
      <c r="V1661" s="201"/>
      <c r="W1661" s="149"/>
      <c r="X1661" s="149"/>
      <c r="Y1661" s="149"/>
      <c r="Z1661" s="149"/>
      <c r="AA1661" s="149"/>
      <c r="AB1661" s="228"/>
      <c r="AC1661" s="228"/>
      <c r="AD1661" s="228"/>
      <c r="AE1661" s="228"/>
      <c r="AF1661" s="228"/>
      <c r="AG1661" s="228"/>
      <c r="AH1661" s="228"/>
      <c r="AI1661" s="228"/>
      <c r="AJ1661" s="228"/>
      <c r="AK1661" s="228"/>
      <c r="AL1661" s="228"/>
      <c r="AM1661" s="228"/>
      <c r="AN1661" s="228"/>
      <c r="AO1661" s="228"/>
      <c r="AP1661" s="228"/>
      <c r="AQ1661" s="228"/>
    </row>
    <row r="1662" spans="1:43" ht="12.75" customHeight="1" x14ac:dyDescent="0.2">
      <c r="A1662" s="3"/>
      <c r="B1662" s="58"/>
      <c r="C1662" s="58"/>
      <c r="D1662" s="58"/>
      <c r="F1662" s="199" t="s">
        <v>547</v>
      </c>
      <c r="G1662" s="199"/>
      <c r="H1662" s="199"/>
      <c r="I1662" s="199"/>
      <c r="J1662" s="199"/>
      <c r="K1662" s="199"/>
      <c r="L1662" s="199"/>
      <c r="M1662" s="199"/>
      <c r="N1662" s="199"/>
      <c r="O1662" s="199"/>
      <c r="P1662" s="199"/>
      <c r="Q1662" s="199"/>
      <c r="R1662" s="199"/>
      <c r="S1662" s="199"/>
      <c r="T1662" s="199"/>
      <c r="U1662" s="199"/>
      <c r="V1662" s="199"/>
      <c r="W1662" s="150"/>
      <c r="X1662" s="150"/>
      <c r="Y1662" s="150"/>
      <c r="Z1662" s="150"/>
      <c r="AA1662" s="150"/>
      <c r="AB1662" s="222"/>
      <c r="AC1662" s="222"/>
      <c r="AD1662" s="222"/>
      <c r="AE1662" s="222"/>
      <c r="AF1662" s="222">
        <v>0</v>
      </c>
      <c r="AG1662" s="222"/>
      <c r="AH1662" s="222"/>
      <c r="AI1662" s="222"/>
      <c r="AJ1662" s="222">
        <v>0</v>
      </c>
      <c r="AK1662" s="222"/>
      <c r="AL1662" s="222"/>
      <c r="AM1662" s="222"/>
      <c r="AN1662" s="222">
        <f>SUM(W1662:AM1662)</f>
        <v>0</v>
      </c>
      <c r="AO1662" s="222"/>
      <c r="AP1662" s="222"/>
      <c r="AQ1662" s="222"/>
    </row>
    <row r="1663" spans="1:43" ht="12.75" customHeight="1" x14ac:dyDescent="0.2">
      <c r="A1663" s="3"/>
      <c r="B1663" s="58"/>
      <c r="C1663" s="58"/>
      <c r="D1663" s="58"/>
      <c r="F1663" s="220" t="s">
        <v>63</v>
      </c>
      <c r="G1663" s="220"/>
      <c r="H1663" s="220"/>
      <c r="I1663" s="220"/>
      <c r="J1663" s="220"/>
      <c r="K1663" s="220"/>
      <c r="L1663" s="220"/>
      <c r="M1663" s="220"/>
      <c r="N1663" s="220"/>
      <c r="O1663" s="220"/>
      <c r="P1663" s="220"/>
      <c r="Q1663" s="220"/>
      <c r="R1663" s="220"/>
      <c r="S1663" s="220"/>
      <c r="T1663" s="220"/>
      <c r="U1663" s="220"/>
      <c r="V1663" s="151"/>
      <c r="W1663" s="150"/>
      <c r="X1663" s="150"/>
      <c r="Y1663" s="150"/>
      <c r="Z1663" s="150"/>
      <c r="AA1663" s="150"/>
      <c r="AB1663" s="221">
        <f>AA224</f>
        <v>24</v>
      </c>
      <c r="AC1663" s="221"/>
      <c r="AD1663" s="221"/>
      <c r="AE1663" s="221"/>
      <c r="AF1663" s="221">
        <v>0</v>
      </c>
      <c r="AG1663" s="221"/>
      <c r="AH1663" s="221"/>
      <c r="AI1663" s="221"/>
      <c r="AJ1663" s="221">
        <v>0</v>
      </c>
      <c r="AK1663" s="221"/>
      <c r="AL1663" s="221"/>
      <c r="AM1663" s="221"/>
      <c r="AN1663" s="221">
        <f>SUM(W1663:AM1663)</f>
        <v>24</v>
      </c>
      <c r="AO1663" s="221"/>
      <c r="AP1663" s="221"/>
      <c r="AQ1663" s="221"/>
    </row>
    <row r="1664" spans="1:43" x14ac:dyDescent="0.2">
      <c r="A1664" s="3"/>
      <c r="B1664" s="58"/>
      <c r="C1664" s="58"/>
      <c r="D1664" s="58"/>
      <c r="F1664" s="201" t="s">
        <v>432</v>
      </c>
      <c r="G1664" s="201"/>
      <c r="H1664" s="201"/>
      <c r="I1664" s="201"/>
      <c r="J1664" s="201"/>
      <c r="K1664" s="201"/>
      <c r="L1664" s="201"/>
      <c r="M1664" s="201"/>
      <c r="N1664" s="201"/>
      <c r="O1664" s="201"/>
      <c r="P1664" s="201"/>
      <c r="R1664" s="152"/>
      <c r="S1664" s="152"/>
      <c r="T1664" s="152"/>
      <c r="U1664" s="152"/>
      <c r="V1664" s="151"/>
      <c r="W1664" s="153"/>
      <c r="X1664" s="153"/>
      <c r="Y1664" s="153"/>
      <c r="Z1664" s="153"/>
      <c r="AA1664" s="153"/>
      <c r="AB1664" s="218">
        <f>SUBTOTAL(9,AB1662:AB1663)</f>
        <v>24</v>
      </c>
      <c r="AC1664" s="218"/>
      <c r="AD1664" s="218"/>
      <c r="AE1664" s="218"/>
      <c r="AF1664" s="218">
        <f>SUM(AF1662:AI1662)</f>
        <v>0</v>
      </c>
      <c r="AG1664" s="218"/>
      <c r="AH1664" s="218"/>
      <c r="AI1664" s="218"/>
      <c r="AJ1664" s="218">
        <f>SUM(AJ1662:AM1662)</f>
        <v>0</v>
      </c>
      <c r="AK1664" s="218"/>
      <c r="AL1664" s="218"/>
      <c r="AM1664" s="218"/>
      <c r="AN1664" s="218">
        <f>SUM(AN1662:AQ1663)</f>
        <v>24</v>
      </c>
      <c r="AO1664" s="218"/>
      <c r="AP1664" s="218"/>
      <c r="AQ1664" s="218"/>
    </row>
    <row r="1665" spans="1:43" x14ac:dyDescent="0.2">
      <c r="A1665" s="3"/>
      <c r="B1665" s="58"/>
      <c r="C1665" s="58"/>
      <c r="D1665" s="58"/>
      <c r="F1665" s="154"/>
      <c r="G1665" s="154"/>
      <c r="H1665" s="154"/>
      <c r="I1665" s="154"/>
      <c r="J1665" s="154"/>
      <c r="K1665" s="154"/>
      <c r="L1665" s="154"/>
      <c r="M1665" s="154"/>
      <c r="N1665" s="155"/>
      <c r="R1665" s="149"/>
      <c r="S1665" s="149"/>
      <c r="T1665" s="149"/>
      <c r="U1665" s="149"/>
      <c r="V1665" s="149"/>
      <c r="W1665" s="149"/>
      <c r="X1665" s="230"/>
      <c r="Y1665" s="230"/>
      <c r="Z1665" s="230"/>
      <c r="AA1665" s="230"/>
      <c r="AB1665" s="229"/>
      <c r="AC1665" s="229"/>
      <c r="AD1665" s="229"/>
      <c r="AE1665" s="229"/>
      <c r="AF1665" s="229"/>
      <c r="AG1665" s="229"/>
      <c r="AH1665" s="229"/>
      <c r="AI1665" s="229"/>
      <c r="AJ1665" s="229"/>
      <c r="AK1665" s="229"/>
      <c r="AL1665" s="229"/>
      <c r="AM1665" s="229"/>
      <c r="AN1665" s="229"/>
      <c r="AO1665" s="229"/>
      <c r="AP1665" s="229"/>
      <c r="AQ1665" s="229"/>
    </row>
    <row r="1666" spans="1:43" x14ac:dyDescent="0.2">
      <c r="A1666" s="3"/>
      <c r="B1666" s="58"/>
      <c r="C1666" s="58"/>
      <c r="D1666" s="58"/>
      <c r="F1666" s="201" t="s">
        <v>548</v>
      </c>
      <c r="G1666" s="201"/>
      <c r="H1666" s="201"/>
      <c r="I1666" s="201"/>
      <c r="J1666" s="201"/>
      <c r="K1666" s="201"/>
      <c r="L1666" s="201"/>
      <c r="M1666" s="201"/>
      <c r="N1666" s="201"/>
      <c r="O1666" s="201"/>
      <c r="P1666" s="201"/>
      <c r="Q1666" s="201"/>
      <c r="R1666" s="201"/>
      <c r="S1666" s="201"/>
      <c r="T1666" s="201"/>
      <c r="U1666" s="201"/>
      <c r="V1666" s="201"/>
      <c r="W1666" s="149"/>
      <c r="X1666" s="230"/>
      <c r="Y1666" s="230"/>
      <c r="Z1666" s="230"/>
      <c r="AA1666" s="230"/>
      <c r="AB1666" s="230"/>
      <c r="AC1666" s="230"/>
      <c r="AD1666" s="230"/>
      <c r="AE1666" s="230"/>
      <c r="AF1666" s="230"/>
      <c r="AG1666" s="230"/>
      <c r="AH1666" s="230"/>
      <c r="AI1666" s="230"/>
      <c r="AJ1666" s="230"/>
      <c r="AK1666" s="230"/>
      <c r="AL1666" s="230"/>
      <c r="AM1666" s="230"/>
      <c r="AN1666" s="230"/>
      <c r="AO1666" s="230"/>
      <c r="AP1666" s="230"/>
      <c r="AQ1666" s="230"/>
    </row>
    <row r="1667" spans="1:43" ht="12.75" customHeight="1" x14ac:dyDescent="0.2">
      <c r="A1667" s="3"/>
      <c r="B1667" s="58"/>
      <c r="C1667" s="58"/>
      <c r="D1667" s="58"/>
      <c r="F1667" s="199" t="s">
        <v>531</v>
      </c>
      <c r="G1667" s="199"/>
      <c r="H1667" s="199"/>
      <c r="I1667" s="199"/>
      <c r="J1667" s="199"/>
      <c r="K1667" s="199"/>
      <c r="L1667" s="199"/>
      <c r="M1667" s="199"/>
      <c r="N1667" s="199"/>
      <c r="O1667" s="199"/>
      <c r="P1667" s="199"/>
      <c r="Q1667" s="199"/>
      <c r="R1667" s="199"/>
      <c r="S1667" s="199"/>
      <c r="T1667" s="199"/>
      <c r="U1667" s="199"/>
      <c r="V1667" s="199"/>
      <c r="W1667" s="156"/>
      <c r="X1667" s="222"/>
      <c r="Y1667" s="222"/>
      <c r="Z1667" s="222"/>
      <c r="AA1667" s="222"/>
      <c r="AB1667" s="222">
        <v>0</v>
      </c>
      <c r="AC1667" s="222"/>
      <c r="AD1667" s="222"/>
      <c r="AE1667" s="222"/>
      <c r="AF1667" s="222">
        <v>0</v>
      </c>
      <c r="AG1667" s="222"/>
      <c r="AH1667" s="222"/>
      <c r="AI1667" s="222"/>
      <c r="AJ1667" s="235" t="s">
        <v>28</v>
      </c>
      <c r="AK1667" s="235"/>
      <c r="AL1667" s="235"/>
      <c r="AM1667" s="235"/>
      <c r="AN1667" s="222">
        <f>SUM(X1667:AM1667)</f>
        <v>0</v>
      </c>
      <c r="AO1667" s="222"/>
      <c r="AP1667" s="222"/>
      <c r="AQ1667" s="222"/>
    </row>
    <row r="1668" spans="1:43" ht="12.75" customHeight="1" x14ac:dyDescent="0.2">
      <c r="A1668" s="3"/>
      <c r="B1668" s="58"/>
      <c r="C1668" s="58"/>
      <c r="D1668" s="58"/>
      <c r="F1668" s="199" t="s">
        <v>87</v>
      </c>
      <c r="G1668" s="199"/>
      <c r="H1668" s="199"/>
      <c r="I1668" s="199"/>
      <c r="J1668" s="199"/>
      <c r="K1668" s="199"/>
      <c r="L1668" s="199"/>
      <c r="M1668" s="199"/>
      <c r="N1668" s="199"/>
      <c r="O1668" s="199"/>
      <c r="P1668" s="199"/>
      <c r="Q1668" s="199"/>
      <c r="R1668" s="199"/>
      <c r="S1668" s="199"/>
      <c r="T1668" s="199"/>
      <c r="U1668" s="199"/>
      <c r="V1668" s="199"/>
      <c r="W1668" s="156"/>
      <c r="X1668" s="222"/>
      <c r="Y1668" s="222"/>
      <c r="Z1668" s="222"/>
      <c r="AA1668" s="222"/>
      <c r="AB1668" s="222">
        <f>AA243</f>
        <v>81</v>
      </c>
      <c r="AC1668" s="222"/>
      <c r="AD1668" s="222"/>
      <c r="AE1668" s="222"/>
      <c r="AF1668" s="222">
        <v>0</v>
      </c>
      <c r="AG1668" s="222"/>
      <c r="AH1668" s="222"/>
      <c r="AI1668" s="222"/>
      <c r="AJ1668" s="222">
        <v>0</v>
      </c>
      <c r="AK1668" s="222"/>
      <c r="AL1668" s="222"/>
      <c r="AM1668" s="222"/>
      <c r="AN1668" s="222">
        <f>SUM(X1668:AM1668)</f>
        <v>81</v>
      </c>
      <c r="AO1668" s="222"/>
      <c r="AP1668" s="222"/>
      <c r="AQ1668" s="222"/>
    </row>
    <row r="1669" spans="1:43" ht="12.75" customHeight="1" x14ac:dyDescent="0.2">
      <c r="A1669" s="3"/>
      <c r="B1669" s="58"/>
      <c r="C1669" s="58"/>
      <c r="D1669" s="58"/>
      <c r="F1669" s="199" t="s">
        <v>549</v>
      </c>
      <c r="G1669" s="199"/>
      <c r="H1669" s="199"/>
      <c r="I1669" s="199"/>
      <c r="J1669" s="199"/>
      <c r="K1669" s="199"/>
      <c r="L1669" s="199"/>
      <c r="M1669" s="199"/>
      <c r="N1669" s="199"/>
      <c r="O1669" s="199"/>
      <c r="P1669" s="199"/>
      <c r="Q1669" s="199"/>
      <c r="R1669" s="199"/>
      <c r="S1669" s="199"/>
      <c r="T1669" s="199"/>
      <c r="U1669" s="199"/>
      <c r="V1669" s="199"/>
      <c r="W1669" s="156"/>
      <c r="X1669" s="222"/>
      <c r="Y1669" s="222"/>
      <c r="Z1669" s="222"/>
      <c r="AA1669" s="222"/>
      <c r="AB1669" s="222">
        <f>AA245</f>
        <v>28</v>
      </c>
      <c r="AC1669" s="222"/>
      <c r="AD1669" s="222"/>
      <c r="AE1669" s="222"/>
      <c r="AF1669" s="222">
        <v>0</v>
      </c>
      <c r="AG1669" s="222"/>
      <c r="AH1669" s="222"/>
      <c r="AI1669" s="222"/>
      <c r="AJ1669" s="222">
        <v>0</v>
      </c>
      <c r="AK1669" s="222"/>
      <c r="AL1669" s="222"/>
      <c r="AM1669" s="222"/>
      <c r="AN1669" s="222">
        <f>SUM(X1669:AM1669)</f>
        <v>28</v>
      </c>
      <c r="AO1669" s="222"/>
      <c r="AP1669" s="222"/>
      <c r="AQ1669" s="222"/>
    </row>
    <row r="1670" spans="1:43" x14ac:dyDescent="0.2">
      <c r="A1670" s="3"/>
      <c r="B1670" s="58"/>
      <c r="C1670" s="58"/>
      <c r="D1670" s="58"/>
      <c r="F1670" s="201" t="s">
        <v>432</v>
      </c>
      <c r="G1670" s="202"/>
      <c r="H1670" s="202"/>
      <c r="I1670" s="202"/>
      <c r="J1670" s="202"/>
      <c r="K1670" s="202"/>
      <c r="L1670" s="202"/>
      <c r="M1670" s="202"/>
      <c r="N1670" s="202"/>
      <c r="O1670" s="202"/>
      <c r="P1670" s="202"/>
      <c r="Q1670" s="202"/>
      <c r="R1670" s="202"/>
      <c r="S1670" s="202"/>
      <c r="T1670" s="121"/>
      <c r="U1670" s="121"/>
      <c r="V1670" s="122"/>
      <c r="W1670" s="152"/>
      <c r="X1670" s="216"/>
      <c r="Y1670" s="216"/>
      <c r="Z1670" s="216"/>
      <c r="AA1670" s="216"/>
      <c r="AB1670" s="218">
        <f>SUM(AB1667:AE1669)</f>
        <v>109</v>
      </c>
      <c r="AC1670" s="218"/>
      <c r="AD1670" s="218"/>
      <c r="AE1670" s="218"/>
      <c r="AF1670" s="218">
        <f>SUM(AF1667:AI1669)</f>
        <v>0</v>
      </c>
      <c r="AG1670" s="218"/>
      <c r="AH1670" s="218"/>
      <c r="AI1670" s="218"/>
      <c r="AJ1670" s="218">
        <f>SUM(AJ1667:AM1669)</f>
        <v>0</v>
      </c>
      <c r="AK1670" s="218"/>
      <c r="AL1670" s="218"/>
      <c r="AM1670" s="218"/>
      <c r="AN1670" s="218">
        <f>SUM(X1670:AM1670)</f>
        <v>109</v>
      </c>
      <c r="AO1670" s="218"/>
      <c r="AP1670" s="218"/>
      <c r="AQ1670" s="218"/>
    </row>
    <row r="1671" spans="1:43" x14ac:dyDescent="0.2">
      <c r="A1671" s="3"/>
      <c r="B1671" s="58"/>
      <c r="C1671" s="58"/>
      <c r="D1671" s="58"/>
      <c r="F1671" s="144"/>
      <c r="R1671" s="23"/>
      <c r="S1671" s="23"/>
      <c r="T1671" s="23"/>
      <c r="U1671" s="23"/>
      <c r="V1671" s="23"/>
      <c r="W1671" s="23"/>
      <c r="X1671" s="157"/>
      <c r="Y1671" s="157"/>
      <c r="Z1671" s="157"/>
      <c r="AA1671" s="157"/>
      <c r="AB1671" s="25"/>
      <c r="AC1671" s="25"/>
      <c r="AD1671" s="25"/>
      <c r="AE1671" s="25"/>
      <c r="AF1671" s="25"/>
      <c r="AG1671" s="25"/>
      <c r="AH1671" s="25"/>
      <c r="AI1671" s="25"/>
      <c r="AJ1671" s="25"/>
      <c r="AK1671" s="25"/>
      <c r="AL1671" s="25"/>
      <c r="AM1671" s="25"/>
      <c r="AN1671" s="25"/>
      <c r="AO1671" s="25"/>
      <c r="AP1671" s="25"/>
      <c r="AQ1671" s="158"/>
    </row>
    <row r="1672" spans="1:43" ht="13.5" thickBot="1" x14ac:dyDescent="0.25">
      <c r="A1672" s="3"/>
      <c r="B1672" s="58"/>
      <c r="C1672" s="58"/>
      <c r="D1672" s="58"/>
      <c r="F1672" s="201" t="s">
        <v>550</v>
      </c>
      <c r="G1672" s="202"/>
      <c r="H1672" s="202"/>
      <c r="I1672" s="202"/>
      <c r="J1672" s="202"/>
      <c r="K1672" s="202"/>
      <c r="L1672" s="202"/>
      <c r="M1672" s="202"/>
      <c r="N1672" s="202"/>
      <c r="O1672" s="202"/>
      <c r="P1672" s="202"/>
      <c r="Q1672" s="202"/>
      <c r="R1672" s="202"/>
      <c r="S1672" s="202"/>
      <c r="T1672" s="121"/>
      <c r="U1672" s="121"/>
      <c r="V1672" s="122"/>
      <c r="W1672" s="152"/>
      <c r="X1672" s="216"/>
      <c r="Y1672" s="216"/>
      <c r="Z1672" s="216"/>
      <c r="AA1672" s="216"/>
      <c r="AB1672" s="219">
        <f>AB1664-AB1670</f>
        <v>-85</v>
      </c>
      <c r="AC1672" s="219"/>
      <c r="AD1672" s="219"/>
      <c r="AE1672" s="219"/>
      <c r="AF1672" s="219">
        <f>AF1664-AF1670</f>
        <v>0</v>
      </c>
      <c r="AG1672" s="219"/>
      <c r="AH1672" s="219"/>
      <c r="AI1672" s="219"/>
      <c r="AJ1672" s="219">
        <f>AJ1664-AJ1670</f>
        <v>0</v>
      </c>
      <c r="AK1672" s="219"/>
      <c r="AL1672" s="219"/>
      <c r="AM1672" s="219"/>
      <c r="AN1672" s="219">
        <f>SUM(X1672:AM1672)</f>
        <v>-85</v>
      </c>
      <c r="AO1672" s="219"/>
      <c r="AP1672" s="219"/>
      <c r="AQ1672" s="219"/>
    </row>
    <row r="1673" spans="1:43" ht="13.5" thickTop="1" x14ac:dyDescent="0.2">
      <c r="A1673" s="3"/>
      <c r="B1673" s="3"/>
      <c r="C1673" s="3"/>
      <c r="D1673" s="3"/>
      <c r="F1673" s="121"/>
      <c r="G1673" s="159"/>
      <c r="H1673" s="159"/>
      <c r="I1673" s="159"/>
      <c r="J1673" s="159"/>
      <c r="K1673" s="159"/>
      <c r="L1673" s="159"/>
      <c r="M1673" s="159"/>
      <c r="N1673" s="159"/>
      <c r="O1673" s="159"/>
      <c r="P1673" s="159"/>
      <c r="Q1673" s="159"/>
      <c r="R1673" s="159"/>
      <c r="S1673" s="159"/>
      <c r="T1673" s="121"/>
      <c r="U1673" s="121"/>
      <c r="V1673" s="122"/>
      <c r="W1673" s="152"/>
      <c r="X1673" s="153"/>
      <c r="Y1673" s="153"/>
      <c r="Z1673" s="153"/>
      <c r="AA1673" s="153"/>
      <c r="AB1673" s="153"/>
      <c r="AC1673" s="153"/>
      <c r="AD1673" s="153"/>
      <c r="AE1673" s="153"/>
      <c r="AF1673" s="153"/>
      <c r="AG1673" s="153"/>
      <c r="AH1673" s="153"/>
      <c r="AI1673" s="153"/>
      <c r="AJ1673" s="153"/>
      <c r="AK1673" s="153"/>
      <c r="AL1673" s="153"/>
      <c r="AM1673" s="153"/>
      <c r="AN1673" s="153"/>
      <c r="AO1673" s="153"/>
      <c r="AP1673" s="153"/>
      <c r="AQ1673" s="153"/>
    </row>
    <row r="1674" spans="1:43" x14ac:dyDescent="0.2">
      <c r="A1674" s="3"/>
      <c r="B1674" s="3"/>
      <c r="C1674" s="3"/>
      <c r="D1674" s="3"/>
      <c r="F1674" s="121"/>
      <c r="G1674" s="159"/>
      <c r="H1674" s="159"/>
      <c r="I1674" s="159"/>
      <c r="J1674" s="159"/>
      <c r="K1674" s="159"/>
      <c r="L1674" s="159"/>
      <c r="M1674" s="159"/>
      <c r="N1674" s="159"/>
      <c r="O1674" s="159"/>
      <c r="P1674" s="159"/>
      <c r="Q1674" s="159"/>
      <c r="R1674" s="159"/>
      <c r="S1674" s="159"/>
      <c r="T1674" s="121"/>
      <c r="U1674" s="121"/>
      <c r="V1674" s="122"/>
      <c r="W1674" s="152"/>
      <c r="X1674" s="153"/>
      <c r="Y1674" s="153"/>
      <c r="Z1674" s="153"/>
      <c r="AA1674" s="153"/>
      <c r="AB1674" s="153"/>
      <c r="AC1674" s="153"/>
      <c r="AD1674" s="153"/>
      <c r="AE1674" s="153"/>
      <c r="AF1674" s="153"/>
      <c r="AG1674" s="153"/>
      <c r="AH1674" s="153"/>
      <c r="AI1674" s="153"/>
      <c r="AJ1674" s="153"/>
      <c r="AK1674" s="153"/>
      <c r="AL1674" s="153"/>
      <c r="AM1674" s="153"/>
      <c r="AN1674" s="153"/>
      <c r="AO1674" s="153"/>
      <c r="AP1674" s="153"/>
      <c r="AQ1674" s="153"/>
    </row>
    <row r="1675" spans="1:43" x14ac:dyDescent="0.2">
      <c r="A1675" s="3"/>
      <c r="B1675" s="3"/>
      <c r="C1675" s="3"/>
      <c r="D1675" s="3"/>
      <c r="F1675" s="121"/>
      <c r="G1675" s="159"/>
      <c r="H1675" s="159"/>
      <c r="I1675" s="159"/>
      <c r="J1675" s="159"/>
      <c r="K1675" s="159"/>
      <c r="L1675" s="159"/>
      <c r="M1675" s="159"/>
      <c r="N1675" s="159"/>
      <c r="O1675" s="159"/>
      <c r="P1675" s="159"/>
      <c r="Q1675" s="159"/>
      <c r="R1675" s="159"/>
      <c r="S1675" s="159"/>
      <c r="T1675" s="121"/>
      <c r="U1675" s="121"/>
      <c r="V1675" s="122"/>
      <c r="W1675" s="152"/>
      <c r="X1675" s="153"/>
      <c r="Y1675" s="153"/>
      <c r="Z1675" s="153"/>
      <c r="AA1675" s="153"/>
      <c r="AB1675" s="153"/>
      <c r="AC1675" s="153"/>
      <c r="AD1675" s="153"/>
      <c r="AE1675" s="153"/>
      <c r="AF1675" s="153"/>
      <c r="AG1675" s="153"/>
      <c r="AH1675" s="153"/>
      <c r="AI1675" s="153"/>
      <c r="AJ1675" s="153"/>
      <c r="AK1675" s="153"/>
      <c r="AL1675" s="153"/>
      <c r="AM1675" s="153"/>
      <c r="AN1675" s="153"/>
      <c r="AO1675" s="153"/>
      <c r="AP1675" s="153"/>
      <c r="AQ1675" s="153"/>
    </row>
    <row r="1676" spans="1:43" x14ac:dyDescent="0.2">
      <c r="A1676" s="3"/>
      <c r="B1676" s="3"/>
      <c r="C1676" s="3"/>
      <c r="D1676" s="3"/>
      <c r="E1676" s="11"/>
      <c r="F1676" s="11"/>
      <c r="G1676" s="11"/>
      <c r="H1676" s="11"/>
      <c r="I1676" s="11"/>
      <c r="J1676" s="11"/>
      <c r="K1676" s="11"/>
      <c r="L1676" s="11"/>
      <c r="M1676" s="11"/>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2" t="s">
        <v>28</v>
      </c>
      <c r="AN1676" s="207">
        <v>23</v>
      </c>
      <c r="AO1676" s="207"/>
      <c r="AP1676" s="12" t="s">
        <v>28</v>
      </c>
      <c r="AQ1676" s="13"/>
    </row>
    <row r="1677" spans="1:43" x14ac:dyDescent="0.2">
      <c r="A1677" s="3"/>
      <c r="B1677" s="3"/>
      <c r="C1677" s="3"/>
      <c r="D1677" s="3"/>
      <c r="E1677" s="217" t="str">
        <f>UPPER($Y$28)</f>
        <v>ПТ ЛОМБАРД "МЕРКУРІЙ"</v>
      </c>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c r="AQ1677" s="217"/>
    </row>
    <row r="1678" spans="1:43" x14ac:dyDescent="0.2">
      <c r="A1678" s="3"/>
      <c r="B1678" s="3"/>
      <c r="C1678" s="3"/>
      <c r="D1678" s="3"/>
      <c r="E1678" s="225" t="s">
        <v>150</v>
      </c>
      <c r="F1678" s="225"/>
      <c r="G1678" s="225"/>
      <c r="H1678" s="225"/>
      <c r="I1678" s="225"/>
      <c r="J1678" s="225"/>
      <c r="K1678" s="225"/>
      <c r="L1678" s="225"/>
      <c r="M1678" s="225"/>
      <c r="N1678" s="225"/>
      <c r="O1678" s="225"/>
      <c r="P1678" s="225"/>
      <c r="Q1678" s="225"/>
      <c r="R1678" s="225"/>
      <c r="S1678" s="225"/>
      <c r="T1678" s="225"/>
      <c r="U1678" s="225"/>
      <c r="V1678" s="225"/>
      <c r="W1678" s="225"/>
      <c r="X1678" s="225"/>
      <c r="Y1678" s="225"/>
      <c r="Z1678" s="225"/>
      <c r="AA1678" s="225"/>
      <c r="AB1678" s="225"/>
      <c r="AC1678" s="225"/>
      <c r="AD1678" s="225"/>
      <c r="AE1678" s="225"/>
      <c r="AF1678" s="225"/>
      <c r="AG1678" s="225"/>
      <c r="AH1678" s="225"/>
      <c r="AI1678" s="225"/>
      <c r="AJ1678" s="225"/>
      <c r="AK1678" s="225"/>
      <c r="AL1678" s="225"/>
      <c r="AM1678" s="225"/>
      <c r="AN1678" s="225"/>
      <c r="AO1678" s="225"/>
      <c r="AP1678" s="225"/>
      <c r="AQ1678" s="225"/>
    </row>
    <row r="1679" spans="1:43" x14ac:dyDescent="0.2">
      <c r="A1679" s="3"/>
      <c r="B1679" s="3"/>
      <c r="C1679" s="3"/>
      <c r="D1679" s="3"/>
      <c r="E1679" s="225" t="str">
        <f>$E$279</f>
        <v>ЗА РІК, ЩО ЗАКІНЧИВСЯ 31 ГРУДНЯ 2017 РОКУ</v>
      </c>
      <c r="F1679" s="225"/>
      <c r="G1679" s="225"/>
      <c r="H1679" s="225"/>
      <c r="I1679" s="225"/>
      <c r="J1679" s="225"/>
      <c r="K1679" s="225"/>
      <c r="L1679" s="225"/>
      <c r="M1679" s="225"/>
      <c r="N1679" s="225"/>
      <c r="O1679" s="225"/>
      <c r="P1679" s="225"/>
      <c r="Q1679" s="225"/>
      <c r="R1679" s="225"/>
      <c r="S1679" s="225"/>
      <c r="T1679" s="225"/>
      <c r="U1679" s="225"/>
      <c r="V1679" s="225"/>
      <c r="W1679" s="225"/>
      <c r="X1679" s="225"/>
      <c r="Y1679" s="225"/>
      <c r="Z1679" s="225"/>
      <c r="AA1679" s="225"/>
      <c r="AB1679" s="225"/>
      <c r="AC1679" s="225"/>
      <c r="AD1679" s="225"/>
      <c r="AE1679" s="225"/>
      <c r="AF1679" s="225"/>
      <c r="AG1679" s="225"/>
      <c r="AH1679" s="225"/>
      <c r="AI1679" s="225"/>
      <c r="AJ1679" s="225"/>
      <c r="AK1679" s="225"/>
      <c r="AL1679" s="225"/>
      <c r="AM1679" s="225"/>
      <c r="AN1679" s="225"/>
      <c r="AO1679" s="225"/>
      <c r="AP1679" s="225"/>
      <c r="AQ1679" s="225"/>
    </row>
    <row r="1680" spans="1:43" x14ac:dyDescent="0.2">
      <c r="A1680" s="3"/>
      <c r="B1680" s="3"/>
      <c r="C1680" s="3"/>
      <c r="D1680" s="3"/>
      <c r="E1680" s="227" t="str">
        <f>$E$210</f>
        <v>(в тисячах гривень, якщо не вказано інше)</v>
      </c>
      <c r="F1680" s="227"/>
      <c r="G1680" s="227"/>
      <c r="H1680" s="227"/>
      <c r="I1680" s="227"/>
      <c r="J1680" s="227"/>
      <c r="K1680" s="227"/>
      <c r="L1680" s="227"/>
      <c r="M1680" s="227"/>
      <c r="N1680" s="227"/>
      <c r="O1680" s="227"/>
      <c r="P1680" s="227"/>
      <c r="Q1680" s="227"/>
      <c r="R1680" s="227"/>
      <c r="S1680" s="227"/>
      <c r="T1680" s="227"/>
      <c r="U1680" s="227"/>
      <c r="V1680" s="227"/>
      <c r="W1680" s="227"/>
      <c r="X1680" s="227"/>
      <c r="Y1680" s="227"/>
      <c r="Z1680" s="227"/>
      <c r="AA1680" s="227"/>
      <c r="AB1680" s="227"/>
      <c r="AC1680" s="227"/>
      <c r="AD1680" s="227"/>
      <c r="AE1680" s="227"/>
      <c r="AF1680" s="227"/>
      <c r="AG1680" s="227"/>
      <c r="AH1680" s="227"/>
      <c r="AI1680" s="227"/>
      <c r="AJ1680" s="227"/>
      <c r="AK1680" s="227"/>
      <c r="AL1680" s="227"/>
      <c r="AM1680" s="227"/>
      <c r="AN1680" s="227"/>
      <c r="AO1680" s="227"/>
      <c r="AP1680" s="227"/>
      <c r="AQ1680" s="227"/>
    </row>
    <row r="1681" spans="1:43" x14ac:dyDescent="0.2">
      <c r="A1681" s="3"/>
      <c r="B1681" s="3"/>
      <c r="C1681" s="3"/>
      <c r="D1681" s="3"/>
      <c r="F1681" s="144"/>
      <c r="AQ1681" s="72"/>
    </row>
    <row r="1682" spans="1:43" x14ac:dyDescent="0.2">
      <c r="A1682" s="3"/>
      <c r="B1682" s="3"/>
      <c r="C1682" s="3"/>
      <c r="D1682" s="3"/>
      <c r="F1682" s="223" t="s">
        <v>551</v>
      </c>
      <c r="G1682" s="223"/>
      <c r="H1682" s="223"/>
      <c r="I1682" s="223"/>
      <c r="J1682" s="223"/>
      <c r="K1682" s="223"/>
      <c r="L1682" s="223"/>
      <c r="M1682" s="223"/>
      <c r="N1682" s="223"/>
      <c r="O1682" s="223"/>
      <c r="P1682" s="223"/>
      <c r="Q1682" s="223"/>
      <c r="R1682" s="223"/>
      <c r="S1682" s="223"/>
      <c r="T1682" s="223"/>
      <c r="U1682" s="223"/>
      <c r="V1682" s="223"/>
      <c r="W1682" s="223"/>
      <c r="X1682" s="223"/>
      <c r="Y1682" s="223"/>
      <c r="Z1682" s="223"/>
      <c r="AA1682" s="223"/>
      <c r="AB1682" s="223"/>
      <c r="AC1682" s="223"/>
      <c r="AD1682" s="223"/>
      <c r="AE1682" s="223"/>
      <c r="AF1682" s="223"/>
      <c r="AG1682" s="223"/>
      <c r="AH1682" s="223"/>
      <c r="AI1682" s="223"/>
      <c r="AJ1682" s="223"/>
      <c r="AK1682" s="223"/>
      <c r="AL1682" s="223"/>
      <c r="AM1682" s="223"/>
      <c r="AN1682" s="223"/>
      <c r="AO1682" s="223"/>
      <c r="AP1682" s="223"/>
      <c r="AQ1682" s="223"/>
    </row>
    <row r="1683" spans="1:43" x14ac:dyDescent="0.2">
      <c r="A1683" s="3"/>
      <c r="B1683" s="3"/>
      <c r="C1683" s="3"/>
      <c r="D1683" s="3"/>
      <c r="F1683" s="193" t="s">
        <v>552</v>
      </c>
      <c r="G1683" s="193"/>
      <c r="H1683" s="193"/>
      <c r="I1683" s="193"/>
      <c r="J1683" s="193"/>
      <c r="K1683" s="193"/>
      <c r="L1683" s="193"/>
      <c r="M1683" s="193"/>
      <c r="N1683" s="193"/>
      <c r="O1683" s="193"/>
      <c r="P1683" s="193"/>
      <c r="Q1683" s="193"/>
      <c r="R1683" s="193"/>
      <c r="S1683" s="193"/>
      <c r="T1683" s="193"/>
      <c r="U1683" s="193"/>
      <c r="V1683" s="193"/>
      <c r="W1683" s="193"/>
      <c r="X1683" s="193"/>
      <c r="Y1683" s="193"/>
      <c r="Z1683" s="193"/>
      <c r="AA1683" s="193"/>
      <c r="AB1683" s="193"/>
      <c r="AC1683" s="193"/>
      <c r="AD1683" s="193"/>
      <c r="AE1683" s="193"/>
      <c r="AF1683" s="193"/>
      <c r="AG1683" s="193"/>
      <c r="AH1683" s="193"/>
      <c r="AI1683" s="193"/>
      <c r="AJ1683" s="193"/>
      <c r="AK1683" s="193"/>
      <c r="AL1683" s="193"/>
      <c r="AM1683" s="193"/>
      <c r="AN1683" s="193"/>
      <c r="AO1683" s="193"/>
      <c r="AP1683" s="193"/>
      <c r="AQ1683" s="193"/>
    </row>
    <row r="1684" spans="1:43" x14ac:dyDescent="0.2">
      <c r="A1684" s="3"/>
      <c r="B1684" s="3"/>
      <c r="C1684" s="3"/>
      <c r="D1684" s="3"/>
      <c r="F1684" s="193"/>
      <c r="G1684" s="193"/>
      <c r="H1684" s="193"/>
      <c r="I1684" s="193"/>
      <c r="J1684" s="193"/>
      <c r="K1684" s="193"/>
      <c r="L1684" s="193"/>
      <c r="M1684" s="193"/>
      <c r="N1684" s="193"/>
      <c r="O1684" s="193"/>
      <c r="P1684" s="193"/>
      <c r="Q1684" s="193"/>
      <c r="R1684" s="193"/>
      <c r="S1684" s="193"/>
      <c r="T1684" s="193"/>
      <c r="U1684" s="193"/>
      <c r="V1684" s="193"/>
      <c r="W1684" s="193"/>
      <c r="X1684" s="193"/>
      <c r="Y1684" s="193"/>
      <c r="Z1684" s="193"/>
      <c r="AA1684" s="193"/>
      <c r="AB1684" s="193"/>
      <c r="AC1684" s="193"/>
      <c r="AD1684" s="193"/>
      <c r="AE1684" s="193"/>
      <c r="AF1684" s="193"/>
      <c r="AG1684" s="193"/>
      <c r="AH1684" s="193"/>
      <c r="AI1684" s="193"/>
      <c r="AJ1684" s="193"/>
      <c r="AK1684" s="193"/>
      <c r="AL1684" s="193"/>
      <c r="AM1684" s="193"/>
      <c r="AN1684" s="193"/>
      <c r="AO1684" s="193"/>
      <c r="AP1684" s="193"/>
      <c r="AQ1684" s="193"/>
    </row>
    <row r="1685" spans="1:43" x14ac:dyDescent="0.2">
      <c r="A1685" s="3"/>
      <c r="B1685" s="3"/>
      <c r="C1685" s="3"/>
      <c r="D1685" s="3"/>
      <c r="F1685" s="193"/>
      <c r="G1685" s="193"/>
      <c r="H1685" s="193"/>
      <c r="I1685" s="193"/>
      <c r="J1685" s="193"/>
      <c r="K1685" s="193"/>
      <c r="L1685" s="193"/>
      <c r="M1685" s="193"/>
      <c r="N1685" s="193"/>
      <c r="O1685" s="193"/>
      <c r="P1685" s="193"/>
      <c r="Q1685" s="193"/>
      <c r="R1685" s="193"/>
      <c r="S1685" s="193"/>
      <c r="T1685" s="193"/>
      <c r="U1685" s="193"/>
      <c r="V1685" s="193"/>
      <c r="W1685" s="193"/>
      <c r="X1685" s="193"/>
      <c r="Y1685" s="193"/>
      <c r="Z1685" s="193"/>
      <c r="AA1685" s="193"/>
      <c r="AB1685" s="193"/>
      <c r="AC1685" s="193"/>
      <c r="AD1685" s="193"/>
      <c r="AE1685" s="193"/>
      <c r="AF1685" s="193"/>
      <c r="AG1685" s="193"/>
      <c r="AH1685" s="193"/>
      <c r="AI1685" s="193"/>
      <c r="AJ1685" s="193"/>
      <c r="AK1685" s="193"/>
      <c r="AL1685" s="193"/>
      <c r="AM1685" s="193"/>
      <c r="AN1685" s="193"/>
      <c r="AO1685" s="193"/>
      <c r="AP1685" s="193"/>
      <c r="AQ1685" s="193"/>
    </row>
    <row r="1686" spans="1:43" x14ac:dyDescent="0.2">
      <c r="A1686" s="3"/>
      <c r="B1686" s="3"/>
      <c r="C1686" s="3"/>
      <c r="D1686" s="3"/>
      <c r="F1686" s="193"/>
      <c r="G1686" s="193"/>
      <c r="H1686" s="193"/>
      <c r="I1686" s="193"/>
      <c r="J1686" s="193"/>
      <c r="K1686" s="193"/>
      <c r="L1686" s="193"/>
      <c r="M1686" s="193"/>
      <c r="N1686" s="193"/>
      <c r="O1686" s="193"/>
      <c r="P1686" s="193"/>
      <c r="Q1686" s="193"/>
      <c r="R1686" s="193"/>
      <c r="S1686" s="193"/>
      <c r="T1686" s="193"/>
      <c r="U1686" s="193"/>
      <c r="V1686" s="193"/>
      <c r="W1686" s="193"/>
      <c r="X1686" s="193"/>
      <c r="Y1686" s="193"/>
      <c r="Z1686" s="193"/>
      <c r="AA1686" s="193"/>
      <c r="AB1686" s="193"/>
      <c r="AC1686" s="193"/>
      <c r="AD1686" s="193"/>
      <c r="AE1686" s="193"/>
      <c r="AF1686" s="193"/>
      <c r="AG1686" s="193"/>
      <c r="AH1686" s="193"/>
      <c r="AI1686" s="193"/>
      <c r="AJ1686" s="193"/>
      <c r="AK1686" s="193"/>
      <c r="AL1686" s="193"/>
      <c r="AM1686" s="193"/>
      <c r="AN1686" s="193"/>
      <c r="AO1686" s="193"/>
      <c r="AP1686" s="193"/>
      <c r="AQ1686" s="193"/>
    </row>
    <row r="1687" spans="1:43" x14ac:dyDescent="0.2">
      <c r="A1687" s="3"/>
      <c r="B1687" s="3"/>
      <c r="C1687" s="3"/>
      <c r="D1687" s="3"/>
      <c r="F1687" s="72"/>
      <c r="G1687" s="72"/>
      <c r="H1687" s="72"/>
      <c r="I1687" s="72"/>
      <c r="J1687" s="72"/>
      <c r="K1687" s="72"/>
      <c r="L1687" s="72"/>
      <c r="M1687" s="72"/>
      <c r="N1687" s="72"/>
      <c r="O1687" s="72"/>
      <c r="P1687" s="72"/>
      <c r="Q1687" s="72"/>
      <c r="R1687" s="72"/>
      <c r="S1687" s="72"/>
      <c r="T1687" s="72"/>
      <c r="U1687" s="72"/>
      <c r="V1687" s="72"/>
      <c r="W1687" s="72"/>
      <c r="X1687" s="72"/>
      <c r="Y1687" s="72"/>
      <c r="Z1687" s="72"/>
      <c r="AA1687" s="72"/>
      <c r="AB1687" s="72"/>
      <c r="AC1687" s="72"/>
      <c r="AD1687" s="72"/>
      <c r="AE1687" s="72"/>
      <c r="AF1687" s="72"/>
      <c r="AG1687" s="72"/>
      <c r="AH1687" s="72"/>
      <c r="AI1687" s="72"/>
      <c r="AJ1687" s="72"/>
      <c r="AK1687" s="72"/>
      <c r="AL1687" s="72"/>
      <c r="AM1687" s="72"/>
      <c r="AN1687" s="72"/>
      <c r="AO1687" s="72"/>
      <c r="AP1687" s="72"/>
      <c r="AQ1687" s="72"/>
    </row>
    <row r="1688" spans="1:43" x14ac:dyDescent="0.2">
      <c r="A1688" s="3"/>
      <c r="B1688" s="58"/>
      <c r="C1688" s="58"/>
      <c r="D1688" s="56"/>
      <c r="F1688" s="193" t="s">
        <v>553</v>
      </c>
      <c r="G1688" s="193"/>
      <c r="H1688" s="193"/>
      <c r="I1688" s="193"/>
      <c r="J1688" s="193"/>
      <c r="K1688" s="193"/>
      <c r="L1688" s="193"/>
      <c r="M1688" s="193"/>
      <c r="N1688" s="193"/>
      <c r="O1688" s="193"/>
      <c r="P1688" s="193"/>
      <c r="Q1688" s="193"/>
      <c r="R1688" s="193"/>
      <c r="S1688" s="193"/>
      <c r="T1688" s="193"/>
      <c r="U1688" s="193"/>
      <c r="V1688" s="193"/>
      <c r="W1688" s="193"/>
      <c r="X1688" s="193"/>
      <c r="Y1688" s="193"/>
      <c r="Z1688" s="193"/>
      <c r="AA1688" s="193"/>
      <c r="AB1688" s="193"/>
      <c r="AC1688" s="193"/>
      <c r="AD1688" s="193"/>
      <c r="AE1688" s="193"/>
      <c r="AF1688" s="193"/>
      <c r="AG1688" s="193"/>
      <c r="AH1688" s="193"/>
      <c r="AI1688" s="193"/>
      <c r="AJ1688" s="193"/>
      <c r="AK1688" s="193"/>
      <c r="AL1688" s="193"/>
      <c r="AM1688" s="193"/>
      <c r="AN1688" s="193"/>
      <c r="AO1688" s="193"/>
      <c r="AP1688" s="193"/>
      <c r="AQ1688" s="193"/>
    </row>
    <row r="1689" spans="1:43" x14ac:dyDescent="0.2">
      <c r="A1689" s="3"/>
      <c r="B1689" s="58"/>
      <c r="C1689" s="58"/>
      <c r="D1689" s="56"/>
      <c r="F1689" s="193"/>
      <c r="G1689" s="193"/>
      <c r="H1689" s="193"/>
      <c r="I1689" s="193"/>
      <c r="J1689" s="193"/>
      <c r="K1689" s="193"/>
      <c r="L1689" s="193"/>
      <c r="M1689" s="193"/>
      <c r="N1689" s="193"/>
      <c r="O1689" s="193"/>
      <c r="P1689" s="193"/>
      <c r="Q1689" s="193"/>
      <c r="R1689" s="193"/>
      <c r="S1689" s="193"/>
      <c r="T1689" s="193"/>
      <c r="U1689" s="193"/>
      <c r="V1689" s="193"/>
      <c r="W1689" s="193"/>
      <c r="X1689" s="193"/>
      <c r="Y1689" s="193"/>
      <c r="Z1689" s="193"/>
      <c r="AA1689" s="193"/>
      <c r="AB1689" s="193"/>
      <c r="AC1689" s="193"/>
      <c r="AD1689" s="193"/>
      <c r="AE1689" s="193"/>
      <c r="AF1689" s="193"/>
      <c r="AG1689" s="193"/>
      <c r="AH1689" s="193"/>
      <c r="AI1689" s="193"/>
      <c r="AJ1689" s="193"/>
      <c r="AK1689" s="193"/>
      <c r="AL1689" s="193"/>
      <c r="AM1689" s="193"/>
      <c r="AN1689" s="193"/>
      <c r="AO1689" s="193"/>
      <c r="AP1689" s="193"/>
      <c r="AQ1689" s="193"/>
    </row>
    <row r="1690" spans="1:43" x14ac:dyDescent="0.2">
      <c r="A1690" s="3"/>
      <c r="B1690" s="58"/>
      <c r="C1690" s="58"/>
      <c r="D1690" s="56"/>
      <c r="F1690" s="193"/>
      <c r="G1690" s="193"/>
      <c r="H1690" s="193"/>
      <c r="I1690" s="193"/>
      <c r="J1690" s="193"/>
      <c r="K1690" s="193"/>
      <c r="L1690" s="193"/>
      <c r="M1690" s="193"/>
      <c r="N1690" s="193"/>
      <c r="O1690" s="193"/>
      <c r="P1690" s="193"/>
      <c r="Q1690" s="193"/>
      <c r="R1690" s="193"/>
      <c r="S1690" s="193"/>
      <c r="T1690" s="193"/>
      <c r="U1690" s="193"/>
      <c r="V1690" s="193"/>
      <c r="W1690" s="193"/>
      <c r="X1690" s="193"/>
      <c r="Y1690" s="193"/>
      <c r="Z1690" s="193"/>
      <c r="AA1690" s="193"/>
      <c r="AB1690" s="193"/>
      <c r="AC1690" s="193"/>
      <c r="AD1690" s="193"/>
      <c r="AE1690" s="193"/>
      <c r="AF1690" s="193"/>
      <c r="AG1690" s="193"/>
      <c r="AH1690" s="193"/>
      <c r="AI1690" s="193"/>
      <c r="AJ1690" s="193"/>
      <c r="AK1690" s="193"/>
      <c r="AL1690" s="193"/>
      <c r="AM1690" s="193"/>
      <c r="AN1690" s="193"/>
      <c r="AO1690" s="193"/>
      <c r="AP1690" s="193"/>
      <c r="AQ1690" s="193"/>
    </row>
    <row r="1691" spans="1:43" x14ac:dyDescent="0.2">
      <c r="A1691" s="3"/>
      <c r="B1691" s="58"/>
      <c r="C1691" s="58"/>
      <c r="D1691" s="56"/>
      <c r="F1691" s="148"/>
      <c r="G1691" s="148"/>
      <c r="H1691" s="148"/>
      <c r="I1691" s="148"/>
      <c r="J1691" s="148"/>
      <c r="K1691" s="148"/>
      <c r="L1691" s="148"/>
      <c r="M1691" s="148"/>
      <c r="N1691" s="148"/>
      <c r="O1691" s="148"/>
      <c r="P1691" s="148"/>
      <c r="Q1691" s="148"/>
      <c r="R1691" s="148"/>
      <c r="S1691" s="148"/>
      <c r="T1691" s="148"/>
      <c r="U1691" s="148"/>
      <c r="V1691" s="148"/>
      <c r="W1691" s="148"/>
      <c r="X1691" s="148"/>
      <c r="Y1691" s="148"/>
      <c r="Z1691" s="148"/>
      <c r="AA1691" s="148"/>
      <c r="AB1691" s="148"/>
      <c r="AC1691" s="148"/>
      <c r="AD1691" s="148"/>
      <c r="AE1691" s="148"/>
      <c r="AF1691" s="148"/>
      <c r="AG1691" s="148"/>
      <c r="AH1691" s="148"/>
      <c r="AI1691" s="148"/>
      <c r="AJ1691" s="148"/>
      <c r="AK1691" s="148"/>
      <c r="AL1691" s="148"/>
      <c r="AM1691" s="148"/>
      <c r="AN1691" s="148"/>
      <c r="AO1691" s="148"/>
      <c r="AP1691" s="148"/>
      <c r="AQ1691" s="148"/>
    </row>
    <row r="1692" spans="1:43" x14ac:dyDescent="0.2">
      <c r="A1692" s="3"/>
      <c r="B1692" s="58"/>
      <c r="C1692" s="58"/>
      <c r="D1692" s="56"/>
      <c r="F1692" s="148"/>
      <c r="G1692" s="148"/>
      <c r="H1692" s="148"/>
      <c r="I1692" s="148"/>
      <c r="J1692" s="148"/>
      <c r="K1692" s="148"/>
      <c r="L1692" s="148"/>
      <c r="M1692" s="148"/>
      <c r="N1692" s="148"/>
      <c r="O1692" s="148"/>
      <c r="P1692" s="148"/>
      <c r="Q1692" s="148"/>
      <c r="R1692" s="148"/>
      <c r="S1692" s="148"/>
      <c r="T1692" s="148"/>
      <c r="U1692" s="148"/>
      <c r="V1692" s="148"/>
      <c r="W1692" s="148"/>
      <c r="X1692" s="148"/>
      <c r="Y1692" s="148"/>
      <c r="Z1692" s="49"/>
      <c r="AA1692" s="215" t="str">
        <f>AA212</f>
        <v>31 грудня 
2017  року</v>
      </c>
      <c r="AB1692" s="215"/>
      <c r="AC1692" s="215"/>
      <c r="AD1692" s="215"/>
      <c r="AE1692" s="215"/>
      <c r="AF1692" s="148"/>
      <c r="AG1692" s="215" t="str">
        <f>AG212</f>
        <v>31 грудня 
2016 року</v>
      </c>
      <c r="AH1692" s="215"/>
      <c r="AI1692" s="215"/>
      <c r="AJ1692" s="215"/>
      <c r="AK1692" s="215"/>
      <c r="AM1692" s="215" t="str">
        <f>AM212</f>
        <v>31 грудня
2015 року</v>
      </c>
      <c r="AN1692" s="215"/>
      <c r="AO1692" s="215"/>
      <c r="AP1692" s="215"/>
      <c r="AQ1692" s="215"/>
    </row>
    <row r="1693" spans="1:43" x14ac:dyDescent="0.2">
      <c r="A1693" s="3"/>
      <c r="B1693" s="58"/>
      <c r="C1693" s="58"/>
      <c r="D1693" s="56"/>
      <c r="F1693" s="148"/>
      <c r="G1693" s="148"/>
      <c r="H1693" s="148"/>
      <c r="I1693" s="148"/>
      <c r="J1693" s="148"/>
      <c r="K1693" s="148"/>
      <c r="L1693" s="148"/>
      <c r="M1693" s="148"/>
      <c r="N1693" s="148"/>
      <c r="O1693" s="148"/>
      <c r="P1693" s="148"/>
      <c r="Q1693" s="148"/>
      <c r="R1693" s="148"/>
      <c r="S1693" s="148"/>
      <c r="T1693" s="148"/>
      <c r="U1693" s="148"/>
      <c r="V1693" s="148"/>
      <c r="W1693" s="148"/>
      <c r="X1693" s="148"/>
      <c r="Y1693" s="148"/>
      <c r="Z1693" s="49"/>
      <c r="AA1693" s="194"/>
      <c r="AB1693" s="194"/>
      <c r="AC1693" s="194"/>
      <c r="AD1693" s="194"/>
      <c r="AE1693" s="194"/>
      <c r="AF1693" s="148"/>
      <c r="AG1693" s="194"/>
      <c r="AH1693" s="194"/>
      <c r="AI1693" s="194"/>
      <c r="AJ1693" s="194"/>
      <c r="AK1693" s="194"/>
      <c r="AM1693" s="194"/>
      <c r="AN1693" s="194"/>
      <c r="AO1693" s="194"/>
      <c r="AP1693" s="194"/>
      <c r="AQ1693" s="194"/>
    </row>
    <row r="1694" spans="1:43" x14ac:dyDescent="0.2">
      <c r="A1694" s="3"/>
      <c r="B1694" s="58"/>
      <c r="C1694" s="58"/>
      <c r="D1694" s="56"/>
      <c r="F1694" s="206" t="s">
        <v>547</v>
      </c>
      <c r="G1694" s="206"/>
      <c r="H1694" s="206"/>
      <c r="I1694" s="206"/>
      <c r="J1694" s="206"/>
      <c r="K1694" s="206"/>
      <c r="L1694" s="206"/>
      <c r="M1694" s="206"/>
      <c r="N1694" s="206"/>
      <c r="O1694" s="206"/>
      <c r="P1694" s="206"/>
      <c r="Q1694" s="206"/>
      <c r="R1694" s="206"/>
      <c r="S1694" s="206"/>
      <c r="T1694" s="206"/>
      <c r="U1694" s="206"/>
      <c r="V1694" s="206"/>
      <c r="W1694" s="206"/>
      <c r="X1694" s="148"/>
      <c r="Y1694" s="148"/>
      <c r="Z1694" s="49"/>
      <c r="AA1694" s="214"/>
      <c r="AB1694" s="214"/>
      <c r="AC1694" s="214"/>
      <c r="AD1694" s="214"/>
      <c r="AE1694" s="214"/>
      <c r="AF1694" s="160"/>
      <c r="AG1694" s="214"/>
      <c r="AH1694" s="214"/>
      <c r="AI1694" s="214"/>
      <c r="AJ1694" s="214"/>
      <c r="AK1694" s="214"/>
      <c r="AL1694" s="25"/>
      <c r="AM1694" s="226">
        <v>47</v>
      </c>
      <c r="AN1694" s="226"/>
      <c r="AO1694" s="226"/>
      <c r="AP1694" s="226"/>
      <c r="AQ1694" s="226"/>
    </row>
    <row r="1695" spans="1:43" x14ac:dyDescent="0.2">
      <c r="A1695" s="3"/>
      <c r="B1695" s="58"/>
      <c r="C1695" s="58"/>
      <c r="D1695" s="56"/>
      <c r="F1695" s="206" t="str">
        <f>F1663</f>
        <v>Грошові кошти та їх еквіваленти</v>
      </c>
      <c r="G1695" s="206"/>
      <c r="H1695" s="206"/>
      <c r="I1695" s="206"/>
      <c r="J1695" s="206"/>
      <c r="K1695" s="206"/>
      <c r="L1695" s="206"/>
      <c r="M1695" s="206"/>
      <c r="N1695" s="206"/>
      <c r="O1695" s="206"/>
      <c r="P1695" s="206"/>
      <c r="Q1695" s="206"/>
      <c r="R1695" s="206"/>
      <c r="S1695" s="206"/>
      <c r="T1695" s="206"/>
      <c r="U1695" s="206"/>
      <c r="V1695" s="206"/>
      <c r="W1695" s="206"/>
      <c r="X1695" s="148"/>
      <c r="Y1695" s="148"/>
      <c r="Z1695" s="49"/>
      <c r="AA1695" s="226">
        <v>24</v>
      </c>
      <c r="AB1695" s="226"/>
      <c r="AC1695" s="226"/>
      <c r="AD1695" s="226"/>
      <c r="AE1695" s="226"/>
      <c r="AF1695" s="160"/>
      <c r="AG1695" s="226">
        <v>8</v>
      </c>
      <c r="AH1695" s="226"/>
      <c r="AI1695" s="226"/>
      <c r="AJ1695" s="226"/>
      <c r="AK1695" s="226"/>
      <c r="AL1695" s="25"/>
      <c r="AM1695" s="226">
        <v>6</v>
      </c>
      <c r="AN1695" s="226"/>
      <c r="AO1695" s="226"/>
      <c r="AP1695" s="226"/>
      <c r="AQ1695" s="226"/>
    </row>
    <row r="1696" spans="1:43" ht="13.5" thickBot="1" x14ac:dyDescent="0.25">
      <c r="A1696" s="3"/>
      <c r="B1696" s="58"/>
      <c r="C1696" s="58"/>
      <c r="D1696" s="56"/>
      <c r="F1696" s="224" t="s">
        <v>554</v>
      </c>
      <c r="G1696" s="224"/>
      <c r="H1696" s="224"/>
      <c r="I1696" s="224"/>
      <c r="J1696" s="224"/>
      <c r="K1696" s="224"/>
      <c r="L1696" s="224"/>
      <c r="M1696" s="224"/>
      <c r="N1696" s="224"/>
      <c r="O1696" s="224"/>
      <c r="P1696" s="224"/>
      <c r="Q1696" s="224"/>
      <c r="R1696" s="224"/>
      <c r="S1696" s="224"/>
      <c r="T1696" s="224"/>
      <c r="U1696" s="224"/>
      <c r="V1696" s="224"/>
      <c r="W1696" s="224"/>
      <c r="X1696" s="148"/>
      <c r="Y1696" s="148"/>
      <c r="Z1696" s="49"/>
      <c r="AA1696" s="213">
        <f>SUBTOTAL(9,AA1694:AE1695)</f>
        <v>24</v>
      </c>
      <c r="AB1696" s="213"/>
      <c r="AC1696" s="213"/>
      <c r="AD1696" s="213"/>
      <c r="AE1696" s="213"/>
      <c r="AF1696" s="160"/>
      <c r="AG1696" s="213">
        <f>SUBTOTAL(9,AG1694:AK1695)</f>
        <v>8</v>
      </c>
      <c r="AH1696" s="213"/>
      <c r="AI1696" s="213"/>
      <c r="AJ1696" s="213"/>
      <c r="AK1696" s="213"/>
      <c r="AL1696" s="25"/>
      <c r="AM1696" s="213">
        <f>SUBTOTAL(9,AM1694:AQ1695)</f>
        <v>53</v>
      </c>
      <c r="AN1696" s="213"/>
      <c r="AO1696" s="213"/>
      <c r="AP1696" s="213"/>
      <c r="AQ1696" s="213"/>
    </row>
    <row r="1697" spans="1:43" ht="13.5" thickTop="1" x14ac:dyDescent="0.2">
      <c r="A1697" s="3"/>
      <c r="B1697" s="3"/>
      <c r="C1697" s="3"/>
      <c r="D1697" s="17"/>
      <c r="F1697" s="161"/>
      <c r="G1697" s="161"/>
      <c r="H1697" s="161"/>
      <c r="I1697" s="161"/>
      <c r="J1697" s="161"/>
      <c r="K1697" s="161"/>
      <c r="L1697" s="161"/>
      <c r="M1697" s="161"/>
      <c r="N1697" s="161"/>
      <c r="O1697" s="161"/>
      <c r="P1697" s="161"/>
      <c r="Q1697" s="161"/>
      <c r="R1697" s="161"/>
      <c r="S1697" s="161"/>
      <c r="T1697" s="161"/>
      <c r="U1697" s="161"/>
      <c r="V1697" s="161"/>
      <c r="W1697" s="161"/>
      <c r="X1697" s="148"/>
      <c r="Y1697" s="148"/>
      <c r="Z1697" s="148"/>
      <c r="AA1697" s="148"/>
      <c r="AB1697" s="148"/>
      <c r="AC1697" s="148"/>
      <c r="AD1697" s="148"/>
      <c r="AE1697" s="148"/>
      <c r="AF1697" s="148"/>
      <c r="AG1697" s="120"/>
      <c r="AH1697" s="120"/>
      <c r="AI1697" s="120"/>
      <c r="AJ1697" s="120"/>
      <c r="AK1697" s="120"/>
      <c r="AM1697" s="120"/>
      <c r="AN1697" s="120"/>
      <c r="AO1697" s="120"/>
      <c r="AP1697" s="120"/>
      <c r="AQ1697" s="120"/>
    </row>
    <row r="1698" spans="1:43" x14ac:dyDescent="0.2">
      <c r="A1698" s="3"/>
      <c r="B1698" s="3"/>
      <c r="C1698" s="3"/>
      <c r="D1698" s="3"/>
      <c r="F1698" s="193" t="s">
        <v>555</v>
      </c>
      <c r="G1698" s="193"/>
      <c r="H1698" s="193"/>
      <c r="I1698" s="193"/>
      <c r="J1698" s="193"/>
      <c r="K1698" s="193"/>
      <c r="L1698" s="193"/>
      <c r="M1698" s="193"/>
      <c r="N1698" s="193"/>
      <c r="O1698" s="193"/>
      <c r="P1698" s="193"/>
      <c r="Q1698" s="193"/>
      <c r="R1698" s="193"/>
      <c r="S1698" s="193"/>
      <c r="T1698" s="193"/>
      <c r="U1698" s="193"/>
      <c r="V1698" s="193"/>
      <c r="W1698" s="193"/>
      <c r="X1698" s="193"/>
      <c r="Y1698" s="193"/>
      <c r="Z1698" s="193"/>
      <c r="AA1698" s="193"/>
      <c r="AB1698" s="193"/>
      <c r="AC1698" s="193"/>
      <c r="AD1698" s="193"/>
      <c r="AE1698" s="193"/>
      <c r="AF1698" s="193"/>
      <c r="AG1698" s="193"/>
      <c r="AH1698" s="193"/>
      <c r="AI1698" s="193"/>
      <c r="AJ1698" s="193"/>
      <c r="AK1698" s="193"/>
      <c r="AL1698" s="193"/>
      <c r="AM1698" s="193"/>
      <c r="AN1698" s="193"/>
      <c r="AO1698" s="193"/>
      <c r="AP1698" s="193"/>
      <c r="AQ1698" s="193"/>
    </row>
    <row r="1699" spans="1:43" x14ac:dyDescent="0.2">
      <c r="A1699" s="3"/>
      <c r="B1699" s="3"/>
      <c r="C1699" s="3"/>
      <c r="D1699" s="3"/>
      <c r="F1699" s="72"/>
      <c r="G1699" s="72"/>
      <c r="H1699" s="72"/>
      <c r="I1699" s="72"/>
      <c r="J1699" s="72"/>
      <c r="K1699" s="72"/>
      <c r="L1699" s="72"/>
      <c r="M1699" s="72"/>
      <c r="N1699" s="72"/>
      <c r="O1699" s="72"/>
      <c r="P1699" s="72"/>
      <c r="Q1699" s="72"/>
      <c r="R1699" s="72"/>
      <c r="S1699" s="72"/>
      <c r="T1699" s="72"/>
      <c r="U1699" s="72"/>
      <c r="V1699" s="72"/>
      <c r="W1699" s="72"/>
      <c r="X1699" s="72"/>
      <c r="Y1699" s="72"/>
      <c r="Z1699" s="72"/>
      <c r="AA1699" s="72"/>
      <c r="AB1699" s="72"/>
      <c r="AC1699" s="72"/>
      <c r="AD1699" s="72"/>
      <c r="AE1699" s="72"/>
      <c r="AF1699" s="72"/>
      <c r="AG1699" s="72"/>
      <c r="AH1699" s="72"/>
      <c r="AI1699" s="72"/>
      <c r="AJ1699" s="72"/>
      <c r="AK1699" s="72"/>
      <c r="AL1699" s="72"/>
      <c r="AM1699" s="72"/>
      <c r="AN1699" s="72"/>
      <c r="AO1699" s="72"/>
      <c r="AP1699" s="72"/>
      <c r="AQ1699" s="72"/>
    </row>
    <row r="1700" spans="1:43" x14ac:dyDescent="0.2">
      <c r="A1700" s="3"/>
      <c r="B1700" s="3"/>
      <c r="C1700" s="3"/>
      <c r="D1700" s="3"/>
      <c r="F1700" s="194" t="s">
        <v>556</v>
      </c>
      <c r="G1700" s="194"/>
      <c r="H1700" s="194"/>
      <c r="I1700" s="194"/>
      <c r="J1700" s="194"/>
      <c r="K1700" s="195"/>
      <c r="L1700" s="195"/>
      <c r="M1700" s="195"/>
      <c r="N1700" s="195"/>
      <c r="O1700" s="195"/>
      <c r="P1700" s="195"/>
      <c r="Q1700" s="195"/>
      <c r="R1700" s="195"/>
      <c r="V1700" s="194" t="s">
        <v>557</v>
      </c>
      <c r="W1700" s="195"/>
      <c r="X1700" s="195"/>
      <c r="Y1700" s="195"/>
      <c r="Z1700" s="195"/>
      <c r="AA1700" s="195"/>
      <c r="AB1700" s="195"/>
      <c r="AG1700" s="83"/>
      <c r="AH1700" s="83"/>
      <c r="AI1700" s="83"/>
      <c r="AJ1700" s="83"/>
    </row>
    <row r="1701" spans="1:43" x14ac:dyDescent="0.2">
      <c r="A1701" s="3"/>
      <c r="B1701" s="3"/>
      <c r="C1701" s="3"/>
      <c r="D1701" s="3"/>
      <c r="F1701" s="203" t="s">
        <v>558</v>
      </c>
      <c r="G1701" s="203"/>
      <c r="H1701" s="203"/>
      <c r="I1701" s="203"/>
      <c r="J1701" s="203"/>
      <c r="K1701" s="204"/>
      <c r="L1701" s="204"/>
      <c r="M1701" s="204"/>
      <c r="N1701" s="204"/>
      <c r="O1701" s="204"/>
      <c r="P1701" s="204"/>
      <c r="Q1701" s="204"/>
      <c r="R1701" s="204"/>
      <c r="S1701" s="8"/>
      <c r="T1701" s="8"/>
      <c r="U1701" s="8"/>
      <c r="V1701" s="205">
        <v>0.02</v>
      </c>
      <c r="W1701" s="205"/>
      <c r="X1701" s="205"/>
      <c r="Y1701" s="205"/>
      <c r="Z1701" s="205"/>
      <c r="AA1701" s="205"/>
      <c r="AB1701" s="205"/>
      <c r="AG1701" s="29"/>
      <c r="AH1701" s="29"/>
      <c r="AI1701" s="29"/>
      <c r="AJ1701" s="29"/>
    </row>
    <row r="1702" spans="1:43" x14ac:dyDescent="0.2">
      <c r="A1702" s="3"/>
      <c r="B1702" s="3"/>
      <c r="C1702" s="3"/>
      <c r="D1702" s="3"/>
      <c r="F1702" s="203" t="s">
        <v>559</v>
      </c>
      <c r="G1702" s="203"/>
      <c r="H1702" s="203"/>
      <c r="I1702" s="203"/>
      <c r="J1702" s="203"/>
      <c r="K1702" s="204"/>
      <c r="L1702" s="204"/>
      <c r="M1702" s="204"/>
      <c r="N1702" s="204"/>
      <c r="O1702" s="204"/>
      <c r="P1702" s="204"/>
      <c r="Q1702" s="204"/>
      <c r="R1702" s="204"/>
      <c r="S1702" s="8"/>
      <c r="T1702" s="8"/>
      <c r="U1702" s="8"/>
      <c r="V1702" s="200">
        <v>0.05</v>
      </c>
      <c r="W1702" s="200"/>
      <c r="X1702" s="200"/>
      <c r="Y1702" s="200"/>
      <c r="Z1702" s="200"/>
      <c r="AA1702" s="200"/>
      <c r="AB1702" s="200"/>
      <c r="AG1702" s="29"/>
      <c r="AH1702" s="29"/>
      <c r="AI1702" s="29"/>
      <c r="AJ1702" s="29"/>
    </row>
    <row r="1703" spans="1:43" x14ac:dyDescent="0.2">
      <c r="A1703" s="3"/>
      <c r="B1703" s="3"/>
      <c r="C1703" s="3"/>
      <c r="D1703" s="3"/>
      <c r="F1703" s="203" t="s">
        <v>560</v>
      </c>
      <c r="G1703" s="203"/>
      <c r="H1703" s="203"/>
      <c r="I1703" s="203"/>
      <c r="J1703" s="203"/>
      <c r="K1703" s="204"/>
      <c r="L1703" s="204"/>
      <c r="M1703" s="204"/>
      <c r="N1703" s="204"/>
      <c r="O1703" s="204"/>
      <c r="P1703" s="204"/>
      <c r="Q1703" s="204"/>
      <c r="R1703" s="204"/>
      <c r="S1703" s="8"/>
      <c r="T1703" s="8"/>
      <c r="U1703" s="8"/>
      <c r="V1703" s="200">
        <v>0.5</v>
      </c>
      <c r="W1703" s="200"/>
      <c r="X1703" s="200"/>
      <c r="Y1703" s="200"/>
      <c r="Z1703" s="200"/>
      <c r="AA1703" s="200"/>
      <c r="AB1703" s="200"/>
      <c r="AG1703" s="29"/>
      <c r="AH1703" s="29"/>
      <c r="AI1703" s="29"/>
      <c r="AJ1703" s="29"/>
    </row>
    <row r="1704" spans="1:43" x14ac:dyDescent="0.2">
      <c r="A1704" s="3"/>
      <c r="B1704" s="3"/>
      <c r="C1704" s="3"/>
      <c r="D1704" s="3"/>
      <c r="F1704" s="203" t="s">
        <v>561</v>
      </c>
      <c r="G1704" s="203"/>
      <c r="H1704" s="203"/>
      <c r="I1704" s="203"/>
      <c r="J1704" s="203"/>
      <c r="K1704" s="204"/>
      <c r="L1704" s="204"/>
      <c r="M1704" s="204"/>
      <c r="N1704" s="204"/>
      <c r="O1704" s="204"/>
      <c r="P1704" s="204"/>
      <c r="Q1704" s="204"/>
      <c r="R1704" s="204"/>
      <c r="S1704" s="8"/>
      <c r="T1704" s="8"/>
      <c r="U1704" s="8"/>
      <c r="V1704" s="200">
        <v>0.75</v>
      </c>
      <c r="W1704" s="200"/>
      <c r="X1704" s="200"/>
      <c r="Y1704" s="200"/>
      <c r="Z1704" s="200"/>
      <c r="AA1704" s="200"/>
      <c r="AB1704" s="200"/>
      <c r="AG1704" s="29"/>
      <c r="AH1704" s="29"/>
      <c r="AI1704" s="29"/>
      <c r="AJ1704" s="29"/>
    </row>
    <row r="1705" spans="1:43" x14ac:dyDescent="0.2">
      <c r="A1705" s="3"/>
      <c r="B1705" s="3"/>
      <c r="C1705" s="3"/>
      <c r="D1705" s="3"/>
      <c r="F1705" s="203" t="s">
        <v>562</v>
      </c>
      <c r="G1705" s="203"/>
      <c r="H1705" s="203"/>
      <c r="I1705" s="203"/>
      <c r="J1705" s="203"/>
      <c r="K1705" s="204"/>
      <c r="L1705" s="204"/>
      <c r="M1705" s="204"/>
      <c r="N1705" s="204"/>
      <c r="O1705" s="204"/>
      <c r="P1705" s="204"/>
      <c r="Q1705" s="204"/>
      <c r="R1705" s="204"/>
      <c r="S1705" s="8"/>
      <c r="T1705" s="8"/>
      <c r="U1705" s="8"/>
      <c r="V1705" s="200">
        <v>1</v>
      </c>
      <c r="W1705" s="200"/>
      <c r="X1705" s="200"/>
      <c r="Y1705" s="200"/>
      <c r="Z1705" s="200"/>
      <c r="AA1705" s="200"/>
      <c r="AB1705" s="200"/>
      <c r="AG1705" s="29"/>
      <c r="AH1705" s="29"/>
      <c r="AI1705" s="29"/>
      <c r="AJ1705" s="29"/>
    </row>
    <row r="1706" spans="1:43" x14ac:dyDescent="0.2">
      <c r="A1706" s="3"/>
      <c r="B1706" s="3"/>
      <c r="C1706" s="3"/>
      <c r="D1706" s="17"/>
    </row>
    <row r="1707" spans="1:43" x14ac:dyDescent="0.2">
      <c r="A1707" s="3"/>
      <c r="B1707" s="3"/>
      <c r="C1707" s="3"/>
      <c r="D1707" s="17"/>
      <c r="F1707" s="193" t="s">
        <v>563</v>
      </c>
      <c r="G1707" s="193"/>
      <c r="H1707" s="193"/>
      <c r="I1707" s="193"/>
      <c r="J1707" s="193"/>
      <c r="K1707" s="193"/>
      <c r="L1707" s="193"/>
      <c r="M1707" s="193"/>
      <c r="N1707" s="193"/>
      <c r="O1707" s="193"/>
      <c r="P1707" s="193"/>
      <c r="Q1707" s="193"/>
      <c r="R1707" s="193"/>
      <c r="S1707" s="193"/>
      <c r="T1707" s="193"/>
      <c r="U1707" s="193"/>
      <c r="V1707" s="193"/>
      <c r="W1707" s="193"/>
      <c r="X1707" s="193"/>
      <c r="Y1707" s="193"/>
      <c r="Z1707" s="193"/>
      <c r="AA1707" s="193"/>
      <c r="AB1707" s="193"/>
      <c r="AC1707" s="193"/>
      <c r="AD1707" s="193"/>
      <c r="AE1707" s="193"/>
      <c r="AF1707" s="193"/>
      <c r="AG1707" s="193"/>
      <c r="AH1707" s="193"/>
      <c r="AI1707" s="193"/>
      <c r="AJ1707" s="193"/>
      <c r="AK1707" s="193"/>
      <c r="AL1707" s="193"/>
      <c r="AM1707" s="193"/>
      <c r="AN1707" s="193"/>
      <c r="AO1707" s="193"/>
      <c r="AP1707" s="193"/>
      <c r="AQ1707" s="193"/>
    </row>
    <row r="1708" spans="1:43" x14ac:dyDescent="0.2">
      <c r="A1708" s="3"/>
      <c r="B1708" s="58"/>
      <c r="C1708" s="58"/>
      <c r="D1708" s="56"/>
      <c r="F1708" s="162"/>
      <c r="G1708" s="162"/>
      <c r="H1708" s="162"/>
      <c r="I1708" s="162"/>
      <c r="J1708" s="24"/>
      <c r="K1708" s="24"/>
      <c r="L1708" s="24"/>
      <c r="M1708" s="24"/>
      <c r="N1708" s="24"/>
      <c r="O1708" s="163"/>
      <c r="P1708" s="163"/>
      <c r="Q1708" s="163"/>
      <c r="R1708" s="163"/>
      <c r="S1708" s="163"/>
      <c r="T1708" s="163"/>
      <c r="U1708" s="163"/>
      <c r="V1708" s="163"/>
      <c r="W1708" s="163"/>
      <c r="X1708" s="163"/>
      <c r="Y1708" s="163"/>
      <c r="Z1708" s="163"/>
      <c r="AA1708" s="163"/>
      <c r="AB1708" s="163"/>
      <c r="AC1708" s="163"/>
      <c r="AD1708" s="163"/>
      <c r="AE1708" s="163"/>
      <c r="AF1708" s="163"/>
      <c r="AG1708" s="163"/>
      <c r="AH1708" s="163"/>
      <c r="AI1708" s="163"/>
      <c r="AJ1708" s="163"/>
      <c r="AP1708" s="163"/>
      <c r="AQ1708" s="163"/>
    </row>
    <row r="1709" spans="1:43" x14ac:dyDescent="0.2">
      <c r="A1709" s="3"/>
      <c r="B1709" s="58"/>
      <c r="C1709" s="58"/>
      <c r="D1709" s="56"/>
      <c r="F1709" s="162"/>
      <c r="G1709" s="162"/>
      <c r="H1709" s="162"/>
      <c r="I1709" s="162"/>
      <c r="J1709" s="24"/>
      <c r="K1709" s="24"/>
      <c r="L1709" s="24"/>
      <c r="M1709" s="24"/>
      <c r="N1709" s="24"/>
      <c r="O1709" s="163"/>
      <c r="P1709" s="163"/>
      <c r="Q1709" s="163"/>
      <c r="R1709" s="163"/>
      <c r="S1709" s="163"/>
      <c r="T1709" s="163"/>
      <c r="U1709" s="163"/>
      <c r="V1709" s="163"/>
      <c r="W1709" s="163"/>
      <c r="X1709" s="163"/>
      <c r="Y1709" s="163"/>
      <c r="Z1709" s="163"/>
      <c r="AA1709" s="194">
        <v>2017</v>
      </c>
      <c r="AB1709" s="194"/>
      <c r="AC1709" s="194"/>
      <c r="AD1709" s="194"/>
      <c r="AE1709" s="194"/>
      <c r="AF1709" s="163"/>
      <c r="AG1709" s="194">
        <v>2016</v>
      </c>
      <c r="AH1709" s="194"/>
      <c r="AI1709" s="194"/>
      <c r="AJ1709" s="194"/>
      <c r="AK1709" s="194"/>
      <c r="AM1709" s="194">
        <v>2015</v>
      </c>
      <c r="AN1709" s="194"/>
      <c r="AO1709" s="194"/>
      <c r="AP1709" s="194"/>
      <c r="AQ1709" s="194"/>
    </row>
    <row r="1710" spans="1:43" x14ac:dyDescent="0.2">
      <c r="A1710" s="3"/>
      <c r="B1710" s="58"/>
      <c r="C1710" s="58"/>
      <c r="D1710" s="164"/>
      <c r="F1710" s="212" t="s">
        <v>564</v>
      </c>
      <c r="G1710" s="212"/>
      <c r="H1710" s="212"/>
      <c r="I1710" s="212"/>
      <c r="J1710" s="212"/>
      <c r="K1710" s="212"/>
      <c r="L1710" s="212"/>
      <c r="M1710" s="212"/>
      <c r="N1710" s="212"/>
      <c r="O1710" s="212"/>
      <c r="P1710" s="212"/>
      <c r="Q1710" s="212"/>
      <c r="R1710" s="212"/>
      <c r="S1710" s="212"/>
      <c r="T1710" s="212"/>
      <c r="U1710" s="212"/>
      <c r="V1710" s="212"/>
      <c r="W1710" s="212"/>
      <c r="X1710" s="212"/>
      <c r="Y1710" s="212"/>
      <c r="Z1710" s="163"/>
      <c r="AA1710" s="198">
        <f>AG1714</f>
        <v>0</v>
      </c>
      <c r="AB1710" s="198"/>
      <c r="AC1710" s="198"/>
      <c r="AD1710" s="198"/>
      <c r="AE1710" s="198"/>
      <c r="AF1710" s="163"/>
      <c r="AG1710" s="198">
        <f>AM1714</f>
        <v>0</v>
      </c>
      <c r="AH1710" s="198"/>
      <c r="AI1710" s="198"/>
      <c r="AJ1710" s="198"/>
      <c r="AK1710" s="198"/>
      <c r="AL1710" s="25"/>
      <c r="AM1710" s="198">
        <v>0</v>
      </c>
      <c r="AN1710" s="198"/>
      <c r="AO1710" s="198"/>
      <c r="AP1710" s="198"/>
      <c r="AQ1710" s="198"/>
    </row>
    <row r="1711" spans="1:43" ht="7.5" customHeight="1" x14ac:dyDescent="0.2">
      <c r="A1711" s="3"/>
      <c r="B1711" s="58"/>
      <c r="C1711" s="58"/>
      <c r="D1711" s="56"/>
      <c r="F1711" s="165"/>
      <c r="G1711" s="165"/>
      <c r="H1711" s="165"/>
      <c r="I1711" s="165"/>
      <c r="J1711" s="165"/>
      <c r="K1711" s="165"/>
      <c r="L1711" s="165"/>
      <c r="M1711" s="165"/>
      <c r="N1711" s="165"/>
      <c r="O1711" s="165"/>
      <c r="P1711" s="165"/>
      <c r="Q1711" s="165"/>
      <c r="R1711" s="165"/>
      <c r="S1711" s="165"/>
      <c r="T1711" s="165"/>
      <c r="U1711" s="165"/>
      <c r="V1711" s="165"/>
      <c r="W1711" s="165"/>
      <c r="X1711" s="165"/>
      <c r="Y1711" s="165"/>
      <c r="Z1711" s="163"/>
      <c r="AA1711" s="91"/>
      <c r="AB1711" s="91"/>
      <c r="AC1711" s="91"/>
      <c r="AD1711" s="91"/>
      <c r="AE1711" s="91"/>
      <c r="AF1711" s="163"/>
      <c r="AG1711" s="91"/>
      <c r="AH1711" s="91"/>
      <c r="AI1711" s="91"/>
      <c r="AJ1711" s="91"/>
      <c r="AK1711" s="91"/>
      <c r="AL1711" s="25"/>
      <c r="AM1711" s="91"/>
      <c r="AN1711" s="91"/>
      <c r="AO1711" s="91"/>
      <c r="AP1711" s="91"/>
      <c r="AQ1711" s="91"/>
    </row>
    <row r="1712" spans="1:43" x14ac:dyDescent="0.2">
      <c r="A1712" s="3"/>
      <c r="B1712" s="58"/>
      <c r="C1712" s="58"/>
      <c r="D1712" s="164"/>
      <c r="F1712" s="196" t="s">
        <v>565</v>
      </c>
      <c r="G1712" s="196"/>
      <c r="H1712" s="196"/>
      <c r="I1712" s="196"/>
      <c r="J1712" s="196"/>
      <c r="K1712" s="196"/>
      <c r="L1712" s="196"/>
      <c r="M1712" s="196"/>
      <c r="N1712" s="196"/>
      <c r="O1712" s="196"/>
      <c r="P1712" s="196"/>
      <c r="Q1712" s="196"/>
      <c r="R1712" s="196"/>
      <c r="S1712" s="196"/>
      <c r="T1712" s="196"/>
      <c r="U1712" s="196"/>
      <c r="V1712" s="196"/>
      <c r="W1712" s="196"/>
      <c r="X1712" s="196"/>
      <c r="Y1712" s="196"/>
      <c r="Z1712" s="163"/>
      <c r="AA1712" s="197" t="s">
        <v>28</v>
      </c>
      <c r="AB1712" s="197"/>
      <c r="AC1712" s="197"/>
      <c r="AD1712" s="197"/>
      <c r="AE1712" s="197"/>
      <c r="AF1712" s="163"/>
      <c r="AG1712" s="197" t="s">
        <v>28</v>
      </c>
      <c r="AH1712" s="197"/>
      <c r="AI1712" s="197"/>
      <c r="AJ1712" s="197"/>
      <c r="AK1712" s="197"/>
      <c r="AL1712" s="25"/>
      <c r="AM1712" s="198">
        <v>0</v>
      </c>
      <c r="AN1712" s="198"/>
      <c r="AO1712" s="198"/>
      <c r="AP1712" s="198"/>
      <c r="AQ1712" s="198"/>
    </row>
    <row r="1713" spans="1:43" ht="7.5" customHeight="1" x14ac:dyDescent="0.2">
      <c r="A1713" s="3"/>
      <c r="B1713" s="58"/>
      <c r="C1713" s="166"/>
      <c r="D1713" s="167"/>
      <c r="F1713" s="168"/>
      <c r="G1713" s="168"/>
      <c r="H1713" s="168"/>
      <c r="I1713" s="168"/>
      <c r="J1713" s="168"/>
      <c r="K1713" s="168"/>
      <c r="L1713" s="168"/>
      <c r="M1713" s="168"/>
      <c r="N1713" s="168"/>
      <c r="O1713" s="168"/>
      <c r="P1713" s="168"/>
      <c r="Q1713" s="168"/>
      <c r="R1713" s="168"/>
      <c r="S1713" s="168"/>
      <c r="T1713" s="168"/>
      <c r="U1713" s="168"/>
      <c r="V1713" s="168"/>
      <c r="W1713" s="168"/>
      <c r="X1713" s="168"/>
      <c r="Y1713" s="168"/>
      <c r="Z1713" s="163"/>
      <c r="AA1713" s="169"/>
      <c r="AB1713" s="169"/>
      <c r="AC1713" s="169"/>
      <c r="AD1713" s="169"/>
      <c r="AE1713" s="169"/>
      <c r="AF1713" s="163"/>
      <c r="AG1713" s="169"/>
      <c r="AH1713" s="169"/>
      <c r="AI1713" s="169"/>
      <c r="AJ1713" s="169"/>
      <c r="AK1713" s="169"/>
      <c r="AL1713" s="25"/>
      <c r="AM1713" s="169"/>
      <c r="AN1713" s="169"/>
      <c r="AO1713" s="169"/>
      <c r="AP1713" s="169"/>
      <c r="AQ1713" s="169"/>
    </row>
    <row r="1714" spans="1:43" ht="13.5" thickBot="1" x14ac:dyDescent="0.25">
      <c r="A1714" s="3"/>
      <c r="B1714" s="58"/>
      <c r="C1714" s="57"/>
      <c r="D1714" s="56"/>
      <c r="F1714" s="212" t="s">
        <v>566</v>
      </c>
      <c r="G1714" s="212"/>
      <c r="H1714" s="212"/>
      <c r="I1714" s="212"/>
      <c r="J1714" s="212"/>
      <c r="K1714" s="212"/>
      <c r="L1714" s="212"/>
      <c r="M1714" s="212"/>
      <c r="N1714" s="212"/>
      <c r="O1714" s="212"/>
      <c r="P1714" s="212"/>
      <c r="Q1714" s="212"/>
      <c r="R1714" s="212"/>
      <c r="S1714" s="212"/>
      <c r="T1714" s="212"/>
      <c r="U1714" s="212"/>
      <c r="V1714" s="212"/>
      <c r="W1714" s="212"/>
      <c r="X1714" s="212"/>
      <c r="Y1714" s="212"/>
      <c r="Z1714" s="163"/>
      <c r="AA1714" s="213">
        <f>SUBTOTAL(9,AA1710:AE1712)</f>
        <v>0</v>
      </c>
      <c r="AB1714" s="213"/>
      <c r="AC1714" s="213"/>
      <c r="AD1714" s="213"/>
      <c r="AE1714" s="213"/>
      <c r="AF1714" s="163"/>
      <c r="AG1714" s="213">
        <f>SUBTOTAL(9,AG1710:AK1712)</f>
        <v>0</v>
      </c>
      <c r="AH1714" s="213"/>
      <c r="AI1714" s="213"/>
      <c r="AJ1714" s="213"/>
      <c r="AK1714" s="213"/>
      <c r="AL1714" s="25"/>
      <c r="AM1714" s="213">
        <f>SUBTOTAL(9,AM1710:AQ1712)</f>
        <v>0</v>
      </c>
      <c r="AN1714" s="213"/>
      <c r="AO1714" s="213"/>
      <c r="AP1714" s="213"/>
      <c r="AQ1714" s="213"/>
    </row>
    <row r="1715" spans="1:43" ht="13.5" thickTop="1" x14ac:dyDescent="0.2">
      <c r="A1715" s="3"/>
      <c r="B1715" s="3"/>
      <c r="F1715" s="208"/>
      <c r="G1715" s="208"/>
      <c r="H1715" s="208"/>
      <c r="I1715" s="208"/>
      <c r="J1715" s="208"/>
      <c r="K1715" s="208"/>
      <c r="L1715" s="208"/>
      <c r="M1715" s="208"/>
      <c r="N1715" s="208"/>
      <c r="O1715" s="208"/>
      <c r="P1715" s="208"/>
      <c r="Q1715" s="208"/>
      <c r="R1715" s="208"/>
      <c r="S1715" s="208"/>
      <c r="T1715" s="208"/>
      <c r="U1715" s="208"/>
      <c r="V1715" s="208"/>
      <c r="W1715" s="208"/>
      <c r="X1715" s="208"/>
      <c r="Y1715" s="208"/>
      <c r="Z1715" s="208"/>
      <c r="AA1715" s="208"/>
      <c r="AB1715" s="208"/>
      <c r="AC1715" s="208"/>
      <c r="AD1715" s="208"/>
      <c r="AE1715" s="208"/>
      <c r="AF1715" s="208"/>
      <c r="AG1715" s="208"/>
      <c r="AH1715" s="208"/>
      <c r="AI1715" s="208"/>
      <c r="AJ1715" s="208"/>
      <c r="AK1715" s="208"/>
      <c r="AL1715" s="208"/>
      <c r="AM1715" s="208"/>
      <c r="AN1715" s="208"/>
      <c r="AO1715" s="208"/>
      <c r="AP1715" s="208"/>
      <c r="AQ1715" s="208"/>
    </row>
    <row r="1716" spans="1:43" x14ac:dyDescent="0.2">
      <c r="A1716" s="3"/>
      <c r="B1716" s="3"/>
      <c r="F1716" s="139"/>
      <c r="G1716" s="139"/>
      <c r="H1716" s="139"/>
      <c r="I1716" s="139"/>
      <c r="J1716" s="139"/>
      <c r="K1716" s="139"/>
      <c r="L1716" s="139"/>
      <c r="M1716" s="139"/>
      <c r="N1716" s="139"/>
      <c r="O1716" s="139"/>
      <c r="P1716" s="139"/>
      <c r="Q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c r="AL1716" s="139"/>
      <c r="AM1716" s="139"/>
      <c r="AN1716" s="139"/>
      <c r="AO1716" s="139"/>
      <c r="AP1716" s="139"/>
      <c r="AQ1716" s="139"/>
    </row>
    <row r="1717" spans="1:43" x14ac:dyDescent="0.2">
      <c r="A1717" s="3"/>
      <c r="B1717" s="3"/>
      <c r="F1717" s="209" t="str">
        <f>(MID(F1579,1,2)+1)&amp;"."</f>
        <v>20.</v>
      </c>
      <c r="G1717" s="209"/>
      <c r="H1717" s="210" t="s">
        <v>567</v>
      </c>
      <c r="I1717" s="210"/>
      <c r="J1717" s="210"/>
      <c r="K1717" s="210"/>
      <c r="L1717" s="210"/>
      <c r="M1717" s="210"/>
      <c r="N1717" s="210"/>
      <c r="O1717" s="210"/>
      <c r="P1717" s="210"/>
      <c r="Q1717" s="210"/>
      <c r="R1717" s="210"/>
      <c r="S1717" s="210"/>
      <c r="T1717" s="210"/>
      <c r="U1717" s="210"/>
      <c r="V1717" s="210"/>
      <c r="W1717" s="210"/>
      <c r="X1717" s="210"/>
      <c r="Y1717" s="210"/>
      <c r="Z1717" s="210"/>
      <c r="AA1717" s="210"/>
      <c r="AB1717" s="210"/>
      <c r="AC1717" s="210"/>
      <c r="AD1717" s="210"/>
      <c r="AE1717" s="210"/>
      <c r="AF1717" s="210"/>
      <c r="AG1717" s="210"/>
      <c r="AH1717" s="210"/>
      <c r="AI1717" s="210"/>
      <c r="AJ1717" s="210"/>
      <c r="AK1717" s="210"/>
      <c r="AL1717" s="210"/>
      <c r="AM1717" s="210"/>
      <c r="AN1717" s="210"/>
      <c r="AO1717" s="210"/>
      <c r="AP1717" s="210"/>
      <c r="AQ1717" s="210"/>
    </row>
    <row r="1718" spans="1:43" x14ac:dyDescent="0.2">
      <c r="A1718" s="3"/>
      <c r="B1718" s="3"/>
    </row>
    <row r="1719" spans="1:43" x14ac:dyDescent="0.2">
      <c r="A1719" s="3"/>
      <c r="B1719" s="3"/>
      <c r="F1719" s="193" t="s">
        <v>568</v>
      </c>
      <c r="G1719" s="193"/>
      <c r="H1719" s="193"/>
      <c r="I1719" s="193"/>
      <c r="J1719" s="193"/>
      <c r="K1719" s="193"/>
      <c r="L1719" s="193"/>
      <c r="M1719" s="193"/>
      <c r="N1719" s="193"/>
      <c r="O1719" s="193"/>
      <c r="P1719" s="193"/>
      <c r="Q1719" s="193"/>
      <c r="R1719" s="193"/>
      <c r="S1719" s="193"/>
      <c r="T1719" s="193"/>
      <c r="U1719" s="193"/>
      <c r="V1719" s="193"/>
      <c r="W1719" s="193"/>
      <c r="X1719" s="193"/>
      <c r="Y1719" s="193"/>
      <c r="Z1719" s="193"/>
      <c r="AA1719" s="193"/>
      <c r="AB1719" s="193"/>
      <c r="AC1719" s="193"/>
      <c r="AD1719" s="193"/>
      <c r="AE1719" s="193"/>
      <c r="AF1719" s="193"/>
      <c r="AG1719" s="193"/>
      <c r="AH1719" s="193"/>
      <c r="AI1719" s="193"/>
      <c r="AJ1719" s="193"/>
      <c r="AK1719" s="193"/>
      <c r="AL1719" s="193"/>
      <c r="AM1719" s="193"/>
      <c r="AN1719" s="193"/>
      <c r="AO1719" s="193"/>
      <c r="AP1719" s="193"/>
      <c r="AQ1719" s="193"/>
    </row>
    <row r="1720" spans="1:43" x14ac:dyDescent="0.2">
      <c r="A1720" s="3"/>
      <c r="B1720" s="3"/>
      <c r="F1720" s="193"/>
      <c r="G1720" s="193"/>
      <c r="H1720" s="193"/>
      <c r="I1720" s="193"/>
      <c r="J1720" s="193"/>
      <c r="K1720" s="193"/>
      <c r="L1720" s="193"/>
      <c r="M1720" s="193"/>
      <c r="N1720" s="193"/>
      <c r="O1720" s="193"/>
      <c r="P1720" s="193"/>
      <c r="Q1720" s="193"/>
      <c r="R1720" s="193"/>
      <c r="S1720" s="193"/>
      <c r="T1720" s="193"/>
      <c r="U1720" s="193"/>
      <c r="V1720" s="193"/>
      <c r="W1720" s="193"/>
      <c r="X1720" s="193"/>
      <c r="Y1720" s="193"/>
      <c r="Z1720" s="193"/>
      <c r="AA1720" s="193"/>
      <c r="AB1720" s="193"/>
      <c r="AC1720" s="193"/>
      <c r="AD1720" s="193"/>
      <c r="AE1720" s="193"/>
      <c r="AF1720" s="193"/>
      <c r="AG1720" s="193"/>
      <c r="AH1720" s="193"/>
      <c r="AI1720" s="193"/>
      <c r="AJ1720" s="193"/>
      <c r="AK1720" s="193"/>
      <c r="AL1720" s="193"/>
      <c r="AM1720" s="193"/>
      <c r="AN1720" s="193"/>
      <c r="AO1720" s="193"/>
      <c r="AP1720" s="193"/>
      <c r="AQ1720" s="193"/>
    </row>
    <row r="1721" spans="1:43" x14ac:dyDescent="0.2">
      <c r="A1721" s="3"/>
      <c r="B1721" s="3"/>
      <c r="F1721" s="193"/>
      <c r="G1721" s="193"/>
      <c r="H1721" s="193"/>
      <c r="I1721" s="193"/>
      <c r="J1721" s="193"/>
      <c r="K1721" s="193"/>
      <c r="L1721" s="193"/>
      <c r="M1721" s="193"/>
      <c r="N1721" s="193"/>
      <c r="O1721" s="193"/>
      <c r="P1721" s="193"/>
      <c r="Q1721" s="193"/>
      <c r="R1721" s="193"/>
      <c r="S1721" s="193"/>
      <c r="T1721" s="193"/>
      <c r="U1721" s="193"/>
      <c r="V1721" s="193"/>
      <c r="W1721" s="193"/>
      <c r="X1721" s="193"/>
      <c r="Y1721" s="193"/>
      <c r="Z1721" s="193"/>
      <c r="AA1721" s="193"/>
      <c r="AB1721" s="193"/>
      <c r="AC1721" s="193"/>
      <c r="AD1721" s="193"/>
      <c r="AE1721" s="193"/>
      <c r="AF1721" s="193"/>
      <c r="AG1721" s="193"/>
      <c r="AH1721" s="193"/>
      <c r="AI1721" s="193"/>
      <c r="AJ1721" s="193"/>
      <c r="AK1721" s="193"/>
      <c r="AL1721" s="193"/>
      <c r="AM1721" s="193"/>
      <c r="AN1721" s="193"/>
      <c r="AO1721" s="193"/>
      <c r="AP1721" s="193"/>
      <c r="AQ1721" s="193"/>
    </row>
    <row r="1722" spans="1:43" x14ac:dyDescent="0.2">
      <c r="A1722" s="3"/>
      <c r="B1722" s="3"/>
      <c r="F1722" s="193"/>
      <c r="G1722" s="193"/>
      <c r="H1722" s="193"/>
      <c r="I1722" s="193"/>
      <c r="J1722" s="193"/>
      <c r="K1722" s="193"/>
      <c r="L1722" s="193"/>
      <c r="M1722" s="193"/>
      <c r="N1722" s="193"/>
      <c r="O1722" s="193"/>
      <c r="P1722" s="193"/>
      <c r="Q1722" s="193"/>
      <c r="R1722" s="193"/>
      <c r="S1722" s="193"/>
      <c r="T1722" s="193"/>
      <c r="U1722" s="193"/>
      <c r="V1722" s="193"/>
      <c r="W1722" s="193"/>
      <c r="X1722" s="193"/>
      <c r="Y1722" s="193"/>
      <c r="Z1722" s="193"/>
      <c r="AA1722" s="193"/>
      <c r="AB1722" s="193"/>
      <c r="AC1722" s="193"/>
      <c r="AD1722" s="193"/>
      <c r="AE1722" s="193"/>
      <c r="AF1722" s="193"/>
      <c r="AG1722" s="193"/>
      <c r="AH1722" s="193"/>
      <c r="AI1722" s="193"/>
      <c r="AJ1722" s="193"/>
      <c r="AK1722" s="193"/>
      <c r="AL1722" s="193"/>
      <c r="AM1722" s="193"/>
      <c r="AN1722" s="193"/>
      <c r="AO1722" s="193"/>
      <c r="AP1722" s="193"/>
      <c r="AQ1722" s="193"/>
    </row>
    <row r="1723" spans="1:43" x14ac:dyDescent="0.2">
      <c r="A1723" s="3"/>
      <c r="B1723" s="3"/>
      <c r="F1723" s="193"/>
      <c r="G1723" s="193"/>
      <c r="H1723" s="193"/>
      <c r="I1723" s="193"/>
      <c r="J1723" s="193"/>
      <c r="K1723" s="193"/>
      <c r="L1723" s="193"/>
      <c r="M1723" s="193"/>
      <c r="N1723" s="193"/>
      <c r="O1723" s="193"/>
      <c r="P1723" s="193"/>
      <c r="Q1723" s="193"/>
      <c r="R1723" s="193"/>
      <c r="S1723" s="193"/>
      <c r="T1723" s="193"/>
      <c r="U1723" s="193"/>
      <c r="V1723" s="193"/>
      <c r="W1723" s="193"/>
      <c r="X1723" s="193"/>
      <c r="Y1723" s="193"/>
      <c r="Z1723" s="193"/>
      <c r="AA1723" s="193"/>
      <c r="AB1723" s="193"/>
      <c r="AC1723" s="193"/>
      <c r="AD1723" s="193"/>
      <c r="AE1723" s="193"/>
      <c r="AF1723" s="193"/>
      <c r="AG1723" s="193"/>
      <c r="AH1723" s="193"/>
      <c r="AI1723" s="193"/>
      <c r="AJ1723" s="193"/>
      <c r="AK1723" s="193"/>
      <c r="AL1723" s="193"/>
      <c r="AM1723" s="193"/>
      <c r="AN1723" s="193"/>
      <c r="AO1723" s="193"/>
      <c r="AP1723" s="193"/>
      <c r="AQ1723" s="193"/>
    </row>
    <row r="1724" spans="1:43" x14ac:dyDescent="0.2">
      <c r="A1724" s="3"/>
      <c r="B1724" s="3"/>
      <c r="F1724" s="193"/>
      <c r="G1724" s="193"/>
      <c r="H1724" s="193"/>
      <c r="I1724" s="193"/>
      <c r="J1724" s="193"/>
      <c r="K1724" s="193"/>
      <c r="L1724" s="193"/>
      <c r="M1724" s="193"/>
      <c r="N1724" s="193"/>
      <c r="O1724" s="193"/>
      <c r="P1724" s="193"/>
      <c r="Q1724" s="193"/>
      <c r="R1724" s="193"/>
      <c r="S1724" s="193"/>
      <c r="T1724" s="193"/>
      <c r="U1724" s="193"/>
      <c r="V1724" s="193"/>
      <c r="W1724" s="193"/>
      <c r="X1724" s="193"/>
      <c r="Y1724" s="193"/>
      <c r="Z1724" s="193"/>
      <c r="AA1724" s="193"/>
      <c r="AB1724" s="193"/>
      <c r="AC1724" s="193"/>
      <c r="AD1724" s="193"/>
      <c r="AE1724" s="193"/>
      <c r="AF1724" s="193"/>
      <c r="AG1724" s="193"/>
      <c r="AH1724" s="193"/>
      <c r="AI1724" s="193"/>
      <c r="AJ1724" s="193"/>
      <c r="AK1724" s="193"/>
      <c r="AL1724" s="193"/>
      <c r="AM1724" s="193"/>
      <c r="AN1724" s="193"/>
      <c r="AO1724" s="193"/>
      <c r="AP1724" s="193"/>
      <c r="AQ1724" s="193"/>
    </row>
    <row r="1725" spans="1:43" x14ac:dyDescent="0.2">
      <c r="A1725" s="3"/>
      <c r="B1725" s="3"/>
      <c r="F1725" s="193"/>
      <c r="G1725" s="193"/>
      <c r="H1725" s="193"/>
      <c r="I1725" s="193"/>
      <c r="J1725" s="193"/>
      <c r="K1725" s="193"/>
      <c r="L1725" s="193"/>
      <c r="M1725" s="193"/>
      <c r="N1725" s="193"/>
      <c r="O1725" s="193"/>
      <c r="P1725" s="193"/>
      <c r="Q1725" s="193"/>
      <c r="R1725" s="193"/>
      <c r="S1725" s="193"/>
      <c r="T1725" s="193"/>
      <c r="U1725" s="193"/>
      <c r="V1725" s="193"/>
      <c r="W1725" s="193"/>
      <c r="X1725" s="193"/>
      <c r="Y1725" s="193"/>
      <c r="Z1725" s="193"/>
      <c r="AA1725" s="193"/>
      <c r="AB1725" s="193"/>
      <c r="AC1725" s="193"/>
      <c r="AD1725" s="193"/>
      <c r="AE1725" s="193"/>
      <c r="AF1725" s="193"/>
      <c r="AG1725" s="193"/>
      <c r="AH1725" s="193"/>
      <c r="AI1725" s="193"/>
      <c r="AJ1725" s="193"/>
      <c r="AK1725" s="193"/>
      <c r="AL1725" s="193"/>
      <c r="AM1725" s="193"/>
      <c r="AN1725" s="193"/>
      <c r="AO1725" s="193"/>
      <c r="AP1725" s="193"/>
      <c r="AQ1725" s="193"/>
    </row>
    <row r="1726" spans="1:43" x14ac:dyDescent="0.2">
      <c r="A1726" s="3"/>
      <c r="B1726" s="3"/>
      <c r="F1726" s="72"/>
      <c r="G1726" s="72"/>
      <c r="H1726" s="72"/>
      <c r="I1726" s="72"/>
      <c r="J1726" s="72"/>
      <c r="K1726" s="72"/>
      <c r="L1726" s="72"/>
      <c r="M1726" s="72"/>
      <c r="N1726" s="72"/>
      <c r="O1726" s="72"/>
      <c r="P1726" s="72"/>
      <c r="Q1726" s="72"/>
      <c r="R1726" s="72"/>
      <c r="S1726" s="72"/>
      <c r="T1726" s="72"/>
      <c r="U1726" s="72"/>
      <c r="V1726" s="72"/>
      <c r="W1726" s="72"/>
      <c r="X1726" s="72"/>
      <c r="Y1726" s="72"/>
      <c r="Z1726" s="72"/>
      <c r="AA1726" s="72"/>
      <c r="AB1726" s="72"/>
      <c r="AC1726" s="72"/>
      <c r="AD1726" s="72"/>
      <c r="AE1726" s="72"/>
      <c r="AF1726" s="72"/>
      <c r="AG1726" s="72"/>
      <c r="AH1726" s="72"/>
      <c r="AI1726" s="72"/>
      <c r="AJ1726" s="72"/>
      <c r="AK1726" s="72"/>
      <c r="AL1726" s="72"/>
      <c r="AM1726" s="72"/>
      <c r="AN1726" s="72"/>
      <c r="AO1726" s="72"/>
      <c r="AP1726" s="72"/>
      <c r="AQ1726" s="72"/>
    </row>
    <row r="1727" spans="1:43" x14ac:dyDescent="0.2">
      <c r="A1727" s="3"/>
      <c r="B1727" s="3"/>
      <c r="F1727" s="209" t="str">
        <f>(MID(F1717,1,2)+1)&amp;"."</f>
        <v>21.</v>
      </c>
      <c r="G1727" s="209"/>
      <c r="H1727" s="210" t="s">
        <v>569</v>
      </c>
      <c r="I1727" s="210"/>
      <c r="J1727" s="210"/>
      <c r="K1727" s="210"/>
      <c r="L1727" s="210"/>
      <c r="M1727" s="210"/>
      <c r="N1727" s="210"/>
      <c r="O1727" s="210"/>
      <c r="P1727" s="210"/>
      <c r="Q1727" s="210"/>
      <c r="R1727" s="210"/>
      <c r="S1727" s="210"/>
      <c r="T1727" s="210"/>
      <c r="U1727" s="210"/>
      <c r="V1727" s="210"/>
      <c r="W1727" s="210"/>
      <c r="X1727" s="210"/>
      <c r="Y1727" s="210"/>
      <c r="Z1727" s="210"/>
      <c r="AA1727" s="210"/>
      <c r="AB1727" s="210"/>
      <c r="AC1727" s="210"/>
      <c r="AD1727" s="210"/>
      <c r="AE1727" s="210"/>
      <c r="AF1727" s="210"/>
      <c r="AG1727" s="210"/>
      <c r="AH1727" s="210"/>
      <c r="AI1727" s="210"/>
      <c r="AJ1727" s="210"/>
      <c r="AK1727" s="210"/>
      <c r="AL1727" s="210"/>
      <c r="AM1727" s="210"/>
      <c r="AN1727" s="210"/>
      <c r="AO1727" s="210"/>
      <c r="AP1727" s="210"/>
      <c r="AQ1727" s="210"/>
    </row>
    <row r="1728" spans="1:43" x14ac:dyDescent="0.2">
      <c r="A1728" s="3"/>
      <c r="B1728" s="3"/>
    </row>
    <row r="1729" spans="1:43" x14ac:dyDescent="0.2">
      <c r="A1729" s="3"/>
      <c r="B1729" s="3"/>
      <c r="C1729" s="3"/>
      <c r="D1729" s="3"/>
      <c r="E1729" s="26"/>
      <c r="F1729" s="211" t="s">
        <v>570</v>
      </c>
      <c r="G1729" s="211"/>
      <c r="H1729" s="211"/>
      <c r="I1729" s="211"/>
      <c r="J1729" s="211"/>
      <c r="K1729" s="211"/>
      <c r="L1729" s="211"/>
      <c r="M1729" s="211"/>
      <c r="N1729" s="211"/>
      <c r="O1729" s="211"/>
      <c r="P1729" s="211"/>
      <c r="Q1729" s="211"/>
      <c r="R1729" s="211"/>
      <c r="S1729" s="211"/>
      <c r="T1729" s="211"/>
      <c r="U1729" s="211"/>
      <c r="V1729" s="211"/>
      <c r="W1729" s="211"/>
      <c r="X1729" s="211"/>
      <c r="Y1729" s="211"/>
      <c r="Z1729" s="211"/>
      <c r="AA1729" s="211"/>
      <c r="AB1729" s="211"/>
      <c r="AC1729" s="211"/>
      <c r="AD1729" s="211"/>
      <c r="AE1729" s="211"/>
      <c r="AF1729" s="211"/>
      <c r="AG1729" s="211"/>
      <c r="AH1729" s="211"/>
      <c r="AI1729" s="211"/>
      <c r="AJ1729" s="211"/>
      <c r="AK1729" s="211"/>
      <c r="AL1729" s="211"/>
      <c r="AM1729" s="211"/>
      <c r="AN1729" s="211"/>
      <c r="AO1729" s="211"/>
      <c r="AP1729" s="211"/>
      <c r="AQ1729" s="211"/>
    </row>
    <row r="1730" spans="1:43" x14ac:dyDescent="0.2">
      <c r="A1730" s="3"/>
      <c r="B1730" s="3"/>
      <c r="C1730" s="3"/>
      <c r="D1730" s="3"/>
      <c r="E1730" s="26"/>
      <c r="F1730" s="211"/>
      <c r="G1730" s="211"/>
      <c r="H1730" s="211"/>
      <c r="I1730" s="211"/>
      <c r="J1730" s="211"/>
      <c r="K1730" s="211"/>
      <c r="L1730" s="211"/>
      <c r="M1730" s="211"/>
      <c r="N1730" s="211"/>
      <c r="O1730" s="211"/>
      <c r="P1730" s="211"/>
      <c r="Q1730" s="211"/>
      <c r="R1730" s="211"/>
      <c r="S1730" s="211"/>
      <c r="T1730" s="211"/>
      <c r="U1730" s="211"/>
      <c r="V1730" s="211"/>
      <c r="W1730" s="211"/>
      <c r="X1730" s="211"/>
      <c r="Y1730" s="211"/>
      <c r="Z1730" s="211"/>
      <c r="AA1730" s="211"/>
      <c r="AB1730" s="211"/>
      <c r="AC1730" s="211"/>
      <c r="AD1730" s="211"/>
      <c r="AE1730" s="211"/>
      <c r="AF1730" s="211"/>
      <c r="AG1730" s="211"/>
      <c r="AH1730" s="211"/>
      <c r="AI1730" s="211"/>
      <c r="AJ1730" s="211"/>
      <c r="AK1730" s="211"/>
      <c r="AL1730" s="211"/>
      <c r="AM1730" s="211"/>
      <c r="AN1730" s="211"/>
      <c r="AO1730" s="211"/>
      <c r="AP1730" s="211"/>
      <c r="AQ1730" s="211"/>
    </row>
    <row r="1731" spans="1:43" x14ac:dyDescent="0.2">
      <c r="A1731" s="3"/>
      <c r="B1731" s="3"/>
      <c r="C1731" s="3"/>
      <c r="D1731" s="3"/>
      <c r="E1731" s="26"/>
      <c r="F1731" s="211"/>
      <c r="G1731" s="211"/>
      <c r="H1731" s="211"/>
      <c r="I1731" s="211"/>
      <c r="J1731" s="211"/>
      <c r="K1731" s="211"/>
      <c r="L1731" s="211"/>
      <c r="M1731" s="211"/>
      <c r="N1731" s="211"/>
      <c r="O1731" s="211"/>
      <c r="P1731" s="211"/>
      <c r="Q1731" s="211"/>
      <c r="R1731" s="211"/>
      <c r="S1731" s="211"/>
      <c r="T1731" s="211"/>
      <c r="U1731" s="211"/>
      <c r="V1731" s="211"/>
      <c r="W1731" s="211"/>
      <c r="X1731" s="211"/>
      <c r="Y1731" s="211"/>
      <c r="Z1731" s="211"/>
      <c r="AA1731" s="211"/>
      <c r="AB1731" s="211"/>
      <c r="AC1731" s="211"/>
      <c r="AD1731" s="211"/>
      <c r="AE1731" s="211"/>
      <c r="AF1731" s="211"/>
      <c r="AG1731" s="211"/>
      <c r="AH1731" s="211"/>
      <c r="AI1731" s="211"/>
      <c r="AJ1731" s="211"/>
      <c r="AK1731" s="211"/>
      <c r="AL1731" s="211"/>
      <c r="AM1731" s="211"/>
      <c r="AN1731" s="211"/>
      <c r="AO1731" s="211"/>
      <c r="AP1731" s="211"/>
      <c r="AQ1731" s="211"/>
    </row>
    <row r="1732" spans="1:43" ht="15" x14ac:dyDescent="0.25">
      <c r="A1732" s="3"/>
      <c r="B1732" s="3"/>
      <c r="C1732" s="3"/>
      <c r="D1732" s="3"/>
      <c r="F1732" s="18"/>
      <c r="G1732" s="18"/>
      <c r="H1732" s="18"/>
      <c r="I1732" s="18"/>
      <c r="J1732" s="18"/>
      <c r="K1732" s="18"/>
      <c r="L1732" s="18"/>
      <c r="M1732" s="18"/>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18"/>
      <c r="AM1732" s="18"/>
      <c r="AN1732" s="18"/>
      <c r="AO1732" s="18"/>
      <c r="AP1732" s="18"/>
      <c r="AQ1732" s="18"/>
    </row>
    <row r="1733" spans="1:43" x14ac:dyDescent="0.2">
      <c r="A1733" s="3"/>
      <c r="B1733" s="3"/>
      <c r="C1733" s="3"/>
      <c r="D1733" s="3"/>
      <c r="F1733" s="211"/>
      <c r="G1733" s="211"/>
      <c r="H1733" s="211"/>
      <c r="I1733" s="211"/>
      <c r="J1733" s="211"/>
      <c r="K1733" s="211"/>
      <c r="L1733" s="211"/>
      <c r="M1733" s="211"/>
      <c r="N1733" s="211"/>
      <c r="O1733" s="211"/>
      <c r="P1733" s="211"/>
      <c r="Q1733" s="211"/>
      <c r="R1733" s="211"/>
      <c r="S1733" s="211"/>
      <c r="T1733" s="211"/>
      <c r="U1733" s="211"/>
      <c r="V1733" s="211"/>
      <c r="W1733" s="211"/>
      <c r="X1733" s="211"/>
      <c r="Y1733" s="211"/>
      <c r="Z1733" s="211"/>
      <c r="AA1733" s="211"/>
      <c r="AB1733" s="211"/>
      <c r="AC1733" s="211"/>
      <c r="AD1733" s="211"/>
      <c r="AE1733" s="211"/>
      <c r="AF1733" s="211"/>
      <c r="AG1733" s="211"/>
      <c r="AH1733" s="211"/>
      <c r="AI1733" s="211"/>
      <c r="AJ1733" s="211"/>
      <c r="AK1733" s="211"/>
      <c r="AL1733" s="211"/>
      <c r="AM1733" s="211"/>
      <c r="AN1733" s="211"/>
      <c r="AO1733" s="211"/>
      <c r="AP1733" s="211"/>
      <c r="AQ1733" s="211"/>
    </row>
    <row r="1734" spans="1:43" x14ac:dyDescent="0.2">
      <c r="A1734" s="3"/>
      <c r="B1734" s="3"/>
      <c r="C1734" s="3"/>
      <c r="D1734" s="3"/>
      <c r="F1734" s="14"/>
      <c r="G1734" s="14"/>
      <c r="H1734" s="14"/>
      <c r="I1734" s="14"/>
      <c r="J1734" s="14"/>
      <c r="K1734" s="14"/>
      <c r="L1734" s="14"/>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c r="AM1734" s="14"/>
      <c r="AN1734" s="14"/>
      <c r="AO1734" s="14"/>
      <c r="AP1734" s="14"/>
      <c r="AQ1734" s="14"/>
    </row>
    <row r="1735" spans="1:43" x14ac:dyDescent="0.2">
      <c r="A1735" s="3"/>
      <c r="B1735" s="3"/>
      <c r="C1735" s="3"/>
      <c r="D1735" s="3"/>
      <c r="F1735" s="14"/>
      <c r="G1735" s="14"/>
      <c r="H1735" s="14"/>
      <c r="I1735" s="14"/>
      <c r="J1735" s="14"/>
      <c r="K1735" s="14"/>
      <c r="L1735" s="14"/>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c r="AM1735" s="14"/>
      <c r="AN1735" s="14"/>
      <c r="AO1735" s="14"/>
      <c r="AP1735" s="14"/>
      <c r="AQ1735" s="14"/>
    </row>
    <row r="1736" spans="1:43" x14ac:dyDescent="0.2">
      <c r="A1736" s="3"/>
      <c r="B1736" s="3"/>
      <c r="C1736" s="3"/>
      <c r="D1736" s="3"/>
      <c r="F1736" s="14"/>
      <c r="G1736" s="14"/>
      <c r="H1736" s="14"/>
      <c r="I1736" s="14"/>
      <c r="J1736" s="14"/>
      <c r="K1736" s="14"/>
      <c r="L1736" s="14"/>
      <c r="M1736" s="14"/>
      <c r="N1736" s="14"/>
      <c r="O1736" s="14"/>
      <c r="P1736" s="14"/>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c r="AM1736" s="14"/>
      <c r="AN1736" s="14"/>
      <c r="AO1736" s="14"/>
      <c r="AP1736" s="14"/>
      <c r="AQ1736" s="14"/>
    </row>
    <row r="1737" spans="1:43" x14ac:dyDescent="0.2">
      <c r="A1737" s="3"/>
      <c r="B1737" s="3"/>
      <c r="C1737" s="3"/>
      <c r="D1737" s="3"/>
      <c r="F1737" s="14"/>
      <c r="G1737" s="14"/>
      <c r="H1737" s="14"/>
      <c r="I1737" s="14"/>
      <c r="J1737" s="14"/>
      <c r="K1737" s="14"/>
      <c r="L1737" s="14"/>
      <c r="M1737" s="14"/>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c r="AM1737" s="14"/>
      <c r="AN1737" s="14"/>
      <c r="AO1737" s="14"/>
      <c r="AP1737" s="14"/>
      <c r="AQ1737" s="14"/>
    </row>
    <row r="1738" spans="1:43" x14ac:dyDescent="0.2">
      <c r="A1738" s="3"/>
      <c r="B1738" s="3"/>
      <c r="C1738" s="3"/>
      <c r="D1738" s="3"/>
      <c r="F1738" s="14"/>
      <c r="G1738" s="14"/>
      <c r="H1738" s="14"/>
      <c r="I1738" s="14"/>
      <c r="J1738" s="14"/>
      <c r="K1738" s="14"/>
      <c r="L1738" s="14"/>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c r="AM1738" s="14"/>
      <c r="AN1738" s="14"/>
      <c r="AO1738" s="14"/>
      <c r="AP1738" s="14"/>
      <c r="AQ1738" s="14"/>
    </row>
    <row r="1739" spans="1:43" x14ac:dyDescent="0.2">
      <c r="A1739" s="3"/>
      <c r="B1739" s="3"/>
      <c r="C1739" s="3"/>
      <c r="D1739" s="3"/>
      <c r="F1739" s="14"/>
      <c r="G1739" s="14"/>
      <c r="H1739" s="14"/>
      <c r="I1739" s="14"/>
      <c r="J1739" s="14"/>
      <c r="K1739" s="14"/>
      <c r="L1739" s="14"/>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c r="AM1739" s="14"/>
      <c r="AN1739" s="14"/>
      <c r="AO1739" s="14"/>
      <c r="AP1739" s="14"/>
      <c r="AQ1739" s="14"/>
    </row>
    <row r="1740" spans="1:43" x14ac:dyDescent="0.2">
      <c r="A1740" s="3"/>
      <c r="B1740" s="3"/>
      <c r="C1740" s="3"/>
      <c r="D1740" s="3"/>
      <c r="F1740" s="14"/>
      <c r="G1740" s="14"/>
      <c r="H1740" s="14"/>
      <c r="I1740" s="14"/>
      <c r="J1740" s="14"/>
      <c r="K1740" s="14"/>
      <c r="L1740" s="14"/>
      <c r="M1740" s="14"/>
      <c r="N1740" s="14"/>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c r="AM1740" s="14"/>
      <c r="AN1740" s="14"/>
      <c r="AO1740" s="14"/>
      <c r="AP1740" s="14"/>
      <c r="AQ1740" s="14"/>
    </row>
    <row r="1741" spans="1:43" x14ac:dyDescent="0.2">
      <c r="A1741" s="3"/>
      <c r="B1741" s="3"/>
      <c r="C1741" s="3"/>
      <c r="D1741" s="3"/>
      <c r="F1741" s="14"/>
      <c r="G1741" s="14"/>
      <c r="H1741" s="14"/>
      <c r="I1741" s="14"/>
      <c r="J1741" s="14"/>
      <c r="K1741" s="14"/>
      <c r="L1741" s="14"/>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c r="AM1741" s="14"/>
      <c r="AN1741" s="14"/>
      <c r="AO1741" s="14"/>
      <c r="AP1741" s="14"/>
      <c r="AQ1741" s="14"/>
    </row>
    <row r="1742" spans="1:43" x14ac:dyDescent="0.2">
      <c r="A1742" s="3"/>
      <c r="B1742" s="3"/>
      <c r="C1742" s="3"/>
      <c r="D1742" s="3"/>
      <c r="F1742" s="14"/>
      <c r="G1742" s="14"/>
      <c r="H1742" s="14"/>
      <c r="I1742" s="14"/>
      <c r="J1742" s="14"/>
      <c r="K1742" s="14"/>
      <c r="L1742" s="14"/>
      <c r="M1742" s="14"/>
      <c r="N1742" s="14"/>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c r="AM1742" s="14"/>
      <c r="AN1742" s="14"/>
      <c r="AO1742" s="14"/>
      <c r="AP1742" s="14"/>
      <c r="AQ1742" s="14"/>
    </row>
    <row r="1743" spans="1:43" x14ac:dyDescent="0.2">
      <c r="A1743" s="3"/>
      <c r="B1743" s="3"/>
      <c r="C1743" s="3"/>
      <c r="D1743" s="3"/>
    </row>
    <row r="1744" spans="1:43" ht="12" customHeight="1" x14ac:dyDescent="0.2">
      <c r="A1744" s="3"/>
      <c r="B1744" s="3"/>
      <c r="C1744" s="3"/>
      <c r="D1744" s="3"/>
      <c r="E1744" s="23"/>
      <c r="F1744" s="14"/>
      <c r="G1744" s="14"/>
      <c r="H1744" s="14"/>
      <c r="I1744" s="14"/>
      <c r="J1744" s="14"/>
      <c r="K1744" s="14"/>
      <c r="L1744" s="14"/>
      <c r="M1744" s="14"/>
      <c r="N1744" s="14"/>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c r="AM1744" s="14"/>
      <c r="AN1744" s="14"/>
      <c r="AO1744" s="14"/>
      <c r="AP1744" s="14"/>
      <c r="AQ1744" s="14"/>
    </row>
    <row r="1745" spans="1:43" x14ac:dyDescent="0.2">
      <c r="A1745" s="3"/>
      <c r="B1745" s="3"/>
      <c r="C1745" s="3"/>
      <c r="D1745" s="3"/>
      <c r="E1745" s="11"/>
      <c r="F1745" s="11"/>
      <c r="G1745" s="11"/>
      <c r="H1745" s="11"/>
      <c r="I1745" s="11"/>
      <c r="J1745" s="11"/>
      <c r="K1745" s="11"/>
      <c r="L1745" s="11"/>
      <c r="M1745" s="11"/>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2" t="s">
        <v>28</v>
      </c>
      <c r="AN1745" s="207">
        <v>24</v>
      </c>
      <c r="AO1745" s="207"/>
      <c r="AP1745" s="12" t="s">
        <v>28</v>
      </c>
      <c r="AQ1745" s="13"/>
    </row>
  </sheetData>
  <autoFilter ref="D2:D1687">
    <filterColumn colId="0">
      <filters blank="1">
        <filter val="+"/>
        <filter val="1."/>
        <filter val="10."/>
        <filter val="101 821"/>
        <filter val="11."/>
        <filter val="12."/>
        <filter val="13."/>
        <filter val="14."/>
        <filter val="15."/>
        <filter val="157 082"/>
        <filter val="16."/>
        <filter val="17."/>
        <filter val="18."/>
        <filter val="19."/>
        <filter val="2"/>
        <filter val="2."/>
        <filter val="20."/>
        <filter val="21."/>
        <filter val="22."/>
        <filter val="224 795"/>
        <filter val="23."/>
        <filter val="232"/>
        <filter val="24."/>
        <filter val="25."/>
        <filter val="26."/>
        <filter val="27 612"/>
        <filter val="29 338"/>
        <filter val="3."/>
        <filter val="4."/>
        <filter val="44 059"/>
        <filter val="46 104"/>
        <filter val="5 163"/>
        <filter val="5."/>
        <filter val="531 842"/>
        <filter val="6 095"/>
        <filter val="6."/>
        <filter val="603 365"/>
        <filter val="685 098"/>
        <filter val="7,9677"/>
        <filter val="7,967715726"/>
        <filter val="7,9897"/>
        <filter val="7."/>
        <filter val="780 232"/>
        <filter val="8."/>
        <filter val="9."/>
        <filter val="91 354"/>
        <filter val="92 020"/>
        <filter val="E.423.05"/>
        <filter val="Rf"/>
        <filter val="S2"/>
      </filters>
    </filterColumn>
  </autoFilter>
  <mergeCells count="1630">
    <mergeCell ref="AJ222:AK222"/>
    <mergeCell ref="AM250:AQ250"/>
    <mergeCell ref="AM251:AQ251"/>
    <mergeCell ref="AM241:AQ241"/>
    <mergeCell ref="AM242:AQ242"/>
    <mergeCell ref="AG245:AK245"/>
    <mergeCell ref="AA242:AE242"/>
    <mergeCell ref="AG242:AK242"/>
    <mergeCell ref="W245:Y245"/>
    <mergeCell ref="F244:V245"/>
    <mergeCell ref="AA245:AE245"/>
    <mergeCell ref="W242:Y242"/>
    <mergeCell ref="AG233:AK233"/>
    <mergeCell ref="AG234:AK234"/>
    <mergeCell ref="F238:V238"/>
    <mergeCell ref="F246:V246"/>
    <mergeCell ref="W246:Y246"/>
    <mergeCell ref="AA246:AE246"/>
    <mergeCell ref="AM243:AQ243"/>
    <mergeCell ref="F247:V247"/>
    <mergeCell ref="W247:Y247"/>
    <mergeCell ref="AA247:AE247"/>
    <mergeCell ref="AG247:AK247"/>
    <mergeCell ref="AM245:AQ245"/>
    <mergeCell ref="AM246:AQ246"/>
    <mergeCell ref="AM247:AQ247"/>
    <mergeCell ref="AP233:AQ233"/>
    <mergeCell ref="AA225:AE225"/>
    <mergeCell ref="AM226:AQ226"/>
    <mergeCell ref="AG230:AK230"/>
    <mergeCell ref="AG239:AK239"/>
    <mergeCell ref="AM235:AQ235"/>
    <mergeCell ref="AA1714:AE1714"/>
    <mergeCell ref="AA1692:AE1693"/>
    <mergeCell ref="AA1694:AE1694"/>
    <mergeCell ref="AA1695:AE1695"/>
    <mergeCell ref="AA1696:AE1696"/>
    <mergeCell ref="AN79:AP79"/>
    <mergeCell ref="F75:AL75"/>
    <mergeCell ref="AN84:AP84"/>
    <mergeCell ref="I82:AL82"/>
    <mergeCell ref="F77:AL77"/>
    <mergeCell ref="AN78:AP78"/>
    <mergeCell ref="AN77:AP77"/>
    <mergeCell ref="I83:AL83"/>
    <mergeCell ref="AN83:AP83"/>
    <mergeCell ref="AN82:AP82"/>
    <mergeCell ref="G87:H87"/>
    <mergeCell ref="G88:H88"/>
    <mergeCell ref="I88:AL88"/>
    <mergeCell ref="G86:H86"/>
    <mergeCell ref="AN81:AP81"/>
    <mergeCell ref="F81:AL81"/>
    <mergeCell ref="G85:H85"/>
    <mergeCell ref="I85:AL85"/>
    <mergeCell ref="G84:H84"/>
    <mergeCell ref="I84:AL84"/>
    <mergeCell ref="AN91:AP91"/>
    <mergeCell ref="I92:AL92"/>
    <mergeCell ref="AG275:AK275"/>
    <mergeCell ref="AM275:AQ275"/>
    <mergeCell ref="Z270:AK270"/>
    <mergeCell ref="F271:Q271"/>
    <mergeCell ref="E347:AQ347"/>
    <mergeCell ref="BA1:BG2"/>
    <mergeCell ref="AG2:AK2"/>
    <mergeCell ref="AM2:AQ2"/>
    <mergeCell ref="AR1:AR2"/>
    <mergeCell ref="AS1:AS2"/>
    <mergeCell ref="AX1:AZ2"/>
    <mergeCell ref="AT1:AT2"/>
    <mergeCell ref="AU1:AW2"/>
    <mergeCell ref="AG1:AK1"/>
    <mergeCell ref="AM1:AQ1"/>
    <mergeCell ref="F79:AL79"/>
    <mergeCell ref="AN76:AP76"/>
    <mergeCell ref="Y32:AO32"/>
    <mergeCell ref="Y31:AP31"/>
    <mergeCell ref="Y33:AO33"/>
    <mergeCell ref="Y34:AO34"/>
    <mergeCell ref="F76:AL76"/>
    <mergeCell ref="E71:AQ71"/>
    <mergeCell ref="F73:AQ73"/>
    <mergeCell ref="F78:AL78"/>
    <mergeCell ref="Y28:AO29"/>
    <mergeCell ref="Y30:AO30"/>
    <mergeCell ref="AN87:AP87"/>
    <mergeCell ref="I86:AL86"/>
    <mergeCell ref="AN86:AP86"/>
    <mergeCell ref="I87:AL87"/>
    <mergeCell ref="AN75:AP75"/>
    <mergeCell ref="AN85:AP85"/>
    <mergeCell ref="I94:AL94"/>
    <mergeCell ref="AN92:AP92"/>
    <mergeCell ref="AN93:AP93"/>
    <mergeCell ref="AN88:AP88"/>
    <mergeCell ref="G90:H90"/>
    <mergeCell ref="G92:H92"/>
    <mergeCell ref="I90:AL90"/>
    <mergeCell ref="AN90:AP90"/>
    <mergeCell ref="I91:AL91"/>
    <mergeCell ref="AN89:AP89"/>
    <mergeCell ref="AN106:AP106"/>
    <mergeCell ref="G89:H89"/>
    <mergeCell ref="I89:AL89"/>
    <mergeCell ref="G91:H91"/>
    <mergeCell ref="G83:H83"/>
    <mergeCell ref="G82:H82"/>
    <mergeCell ref="AN118:AP118"/>
    <mergeCell ref="G102:H102"/>
    <mergeCell ref="AN104:AP104"/>
    <mergeCell ref="AN110:AP110"/>
    <mergeCell ref="AN102:AP102"/>
    <mergeCell ref="G101:H101"/>
    <mergeCell ref="AN96:AP96"/>
    <mergeCell ref="G93:H93"/>
    <mergeCell ref="I93:AL93"/>
    <mergeCell ref="AN95:AP95"/>
    <mergeCell ref="AN94:AP94"/>
    <mergeCell ref="G96:H96"/>
    <mergeCell ref="I99:AL99"/>
    <mergeCell ref="G97:H97"/>
    <mergeCell ref="G94:H94"/>
    <mergeCell ref="AN103:AP103"/>
    <mergeCell ref="I102:AL102"/>
    <mergeCell ref="I97:AL97"/>
    <mergeCell ref="I96:AL96"/>
    <mergeCell ref="G95:H95"/>
    <mergeCell ref="I95:AL95"/>
    <mergeCell ref="G99:H99"/>
    <mergeCell ref="Z199:AK199"/>
    <mergeCell ref="Z200:AK200"/>
    <mergeCell ref="AN206:AO206"/>
    <mergeCell ref="AA212:AE213"/>
    <mergeCell ref="E208:AQ208"/>
    <mergeCell ref="AN99:AP99"/>
    <mergeCell ref="G98:H98"/>
    <mergeCell ref="I98:AL98"/>
    <mergeCell ref="G100:H100"/>
    <mergeCell ref="AN97:AP97"/>
    <mergeCell ref="AN98:AP98"/>
    <mergeCell ref="AN101:AP101"/>
    <mergeCell ref="F167:AQ167"/>
    <mergeCell ref="I100:AL100"/>
    <mergeCell ref="AN100:AP100"/>
    <mergeCell ref="F144:AQ148"/>
    <mergeCell ref="F150:AQ150"/>
    <mergeCell ref="AN112:AP112"/>
    <mergeCell ref="AN113:AP113"/>
    <mergeCell ref="AN119:AP119"/>
    <mergeCell ref="AN105:AP105"/>
    <mergeCell ref="AN109:AP109"/>
    <mergeCell ref="AN117:AP117"/>
    <mergeCell ref="AN116:AP116"/>
    <mergeCell ref="AN114:AP114"/>
    <mergeCell ref="AN115:AP115"/>
    <mergeCell ref="AN138:AO138"/>
    <mergeCell ref="F181:AQ182"/>
    <mergeCell ref="F169:AQ169"/>
    <mergeCell ref="F195:W195"/>
    <mergeCell ref="F174:AQ175"/>
    <mergeCell ref="AN107:AP107"/>
    <mergeCell ref="F152:AQ152"/>
    <mergeCell ref="AN111:AP111"/>
    <mergeCell ref="AA216:AE216"/>
    <mergeCell ref="F215:V215"/>
    <mergeCell ref="F216:V216"/>
    <mergeCell ref="W215:Y215"/>
    <mergeCell ref="F165:AQ165"/>
    <mergeCell ref="F199:Q199"/>
    <mergeCell ref="E207:AQ207"/>
    <mergeCell ref="F200:Q200"/>
    <mergeCell ref="F177:AQ177"/>
    <mergeCell ref="F179:AQ179"/>
    <mergeCell ref="I101:AL101"/>
    <mergeCell ref="AN108:AP108"/>
    <mergeCell ref="AN122:AP122"/>
    <mergeCell ref="AN128:AP128"/>
    <mergeCell ref="AN120:AP120"/>
    <mergeCell ref="AG216:AK216"/>
    <mergeCell ref="F214:W214"/>
    <mergeCell ref="AM212:AQ213"/>
    <mergeCell ref="E210:AQ210"/>
    <mergeCell ref="W212:Y213"/>
    <mergeCell ref="F163:AQ163"/>
    <mergeCell ref="E139:AQ139"/>
    <mergeCell ref="E140:AQ142"/>
    <mergeCell ref="F161:AQ161"/>
    <mergeCell ref="F154:AQ154"/>
    <mergeCell ref="F156:AQ156"/>
    <mergeCell ref="F158:AQ159"/>
    <mergeCell ref="F171:AQ172"/>
    <mergeCell ref="E209:AQ209"/>
    <mergeCell ref="AG212:AK213"/>
    <mergeCell ref="F221:V221"/>
    <mergeCell ref="AM221:AQ221"/>
    <mergeCell ref="AG217:AK217"/>
    <mergeCell ref="W216:Y216"/>
    <mergeCell ref="AG219:AK219"/>
    <mergeCell ref="F218:V218"/>
    <mergeCell ref="AA218:AE218"/>
    <mergeCell ref="W218:Y218"/>
    <mergeCell ref="F219:V219"/>
    <mergeCell ref="W219:Y219"/>
    <mergeCell ref="W220:Y220"/>
    <mergeCell ref="F223:V223"/>
    <mergeCell ref="F220:V220"/>
    <mergeCell ref="AA223:AE223"/>
    <mergeCell ref="AA222:AE222"/>
    <mergeCell ref="AA226:AE226"/>
    <mergeCell ref="AM231:AQ231"/>
    <mergeCell ref="AM216:AQ216"/>
    <mergeCell ref="AM218:AQ218"/>
    <mergeCell ref="AG218:AK218"/>
    <mergeCell ref="AG220:AK220"/>
    <mergeCell ref="AM219:AQ219"/>
    <mergeCell ref="AA221:AE221"/>
    <mergeCell ref="AM220:AQ220"/>
    <mergeCell ref="W221:Y221"/>
    <mergeCell ref="AG221:AK221"/>
    <mergeCell ref="W223:Y223"/>
    <mergeCell ref="F222:V222"/>
    <mergeCell ref="AA224:AE224"/>
    <mergeCell ref="AG224:AK224"/>
    <mergeCell ref="AM222:AQ222"/>
    <mergeCell ref="AM223:AQ223"/>
    <mergeCell ref="AM230:AQ230"/>
    <mergeCell ref="AA231:AE231"/>
    <mergeCell ref="AG231:AK231"/>
    <mergeCell ref="AG225:AK225"/>
    <mergeCell ref="AM237:AQ237"/>
    <mergeCell ref="AM239:AQ239"/>
    <mergeCell ref="AM238:AQ238"/>
    <mergeCell ref="AM225:AQ225"/>
    <mergeCell ref="AM224:AQ224"/>
    <mergeCell ref="AG223:AK223"/>
    <mergeCell ref="W239:Y239"/>
    <mergeCell ref="F236:V236"/>
    <mergeCell ref="F230:V230"/>
    <mergeCell ref="F229:V229"/>
    <mergeCell ref="W226:Y226"/>
    <mergeCell ref="AG226:AK226"/>
    <mergeCell ref="F227:V227"/>
    <mergeCell ref="W227:Y227"/>
    <mergeCell ref="F228:V228"/>
    <mergeCell ref="W228:Y228"/>
    <mergeCell ref="F239:V239"/>
    <mergeCell ref="F224:V224"/>
    <mergeCell ref="W224:Y224"/>
    <mergeCell ref="W238:Y238"/>
    <mergeCell ref="W237:Y237"/>
    <mergeCell ref="W235:Y235"/>
    <mergeCell ref="F237:V237"/>
    <mergeCell ref="F231:V231"/>
    <mergeCell ref="W231:Y231"/>
    <mergeCell ref="F226:V226"/>
    <mergeCell ref="AG235:AK235"/>
    <mergeCell ref="AG232:AK232"/>
    <mergeCell ref="F232:V232"/>
    <mergeCell ref="W232:Y232"/>
    <mergeCell ref="F235:V235"/>
    <mergeCell ref="F233:V233"/>
    <mergeCell ref="F234:V234"/>
    <mergeCell ref="AA233:AE233"/>
    <mergeCell ref="AA234:AE234"/>
    <mergeCell ref="AA232:AE232"/>
    <mergeCell ref="AG238:AK238"/>
    <mergeCell ref="AG237:AK237"/>
    <mergeCell ref="AG243:AK243"/>
    <mergeCell ref="W243:Y243"/>
    <mergeCell ref="AA243:AE243"/>
    <mergeCell ref="W230:Y230"/>
    <mergeCell ref="AA230:AE230"/>
    <mergeCell ref="AA238:AE238"/>
    <mergeCell ref="AA237:AE237"/>
    <mergeCell ref="AA235:AE235"/>
    <mergeCell ref="F242:V242"/>
    <mergeCell ref="W236:Y236"/>
    <mergeCell ref="F243:V243"/>
    <mergeCell ref="AA239:AE239"/>
    <mergeCell ref="AG241:AK241"/>
    <mergeCell ref="AM232:AQ232"/>
    <mergeCell ref="F240:V240"/>
    <mergeCell ref="W240:Y240"/>
    <mergeCell ref="F241:V241"/>
    <mergeCell ref="W241:Y241"/>
    <mergeCell ref="AA241:AE241"/>
    <mergeCell ref="AM285:AQ285"/>
    <mergeCell ref="AG291:AK291"/>
    <mergeCell ref="AG289:AK289"/>
    <mergeCell ref="AA289:AE289"/>
    <mergeCell ref="AA291:AE291"/>
    <mergeCell ref="AM291:AQ291"/>
    <mergeCell ref="AC248:AE248"/>
    <mergeCell ref="AA249:AE249"/>
    <mergeCell ref="AG249:AK249"/>
    <mergeCell ref="AG246:AK246"/>
    <mergeCell ref="AG250:AK250"/>
    <mergeCell ref="AC251:AE251"/>
    <mergeCell ref="AG251:AK251"/>
    <mergeCell ref="AG248:AK248"/>
    <mergeCell ref="AC250:AE250"/>
    <mergeCell ref="AM249:AQ249"/>
    <mergeCell ref="AM284:AQ284"/>
    <mergeCell ref="AG283:AK283"/>
    <mergeCell ref="E279:AQ279"/>
    <mergeCell ref="E277:AQ277"/>
    <mergeCell ref="AN276:AO276"/>
    <mergeCell ref="AM283:AQ283"/>
    <mergeCell ref="AG285:AK285"/>
    <mergeCell ref="AC275:AE275"/>
    <mergeCell ref="AG265:AK265"/>
    <mergeCell ref="AM248:AQ248"/>
    <mergeCell ref="S358:X358"/>
    <mergeCell ref="F335:W335"/>
    <mergeCell ref="F343:AQ343"/>
    <mergeCell ref="F340:Q340"/>
    <mergeCell ref="Z340:AK340"/>
    <mergeCell ref="Z339:AK339"/>
    <mergeCell ref="AA304:AE304"/>
    <mergeCell ref="AA287:AE287"/>
    <mergeCell ref="AM252:AQ252"/>
    <mergeCell ref="AM265:AQ265"/>
    <mergeCell ref="AC252:AE252"/>
    <mergeCell ref="AC265:AE265"/>
    <mergeCell ref="AG252:AK252"/>
    <mergeCell ref="AG284:AK284"/>
    <mergeCell ref="AA293:AE293"/>
    <mergeCell ref="Z271:AK271"/>
    <mergeCell ref="F274:AQ274"/>
    <mergeCell ref="AG287:AK287"/>
    <mergeCell ref="X283:Z283"/>
    <mergeCell ref="F273:AQ273"/>
    <mergeCell ref="AC272:AE272"/>
    <mergeCell ref="AG272:AK272"/>
    <mergeCell ref="F266:W266"/>
    <mergeCell ref="F298:W298"/>
    <mergeCell ref="F293:W293"/>
    <mergeCell ref="F270:Q270"/>
    <mergeCell ref="X284:Z284"/>
    <mergeCell ref="X285:Z285"/>
    <mergeCell ref="F286:Z287"/>
    <mergeCell ref="AM272:AQ272"/>
    <mergeCell ref="F285:W285"/>
    <mergeCell ref="F284:W284"/>
    <mergeCell ref="F296:W296"/>
    <mergeCell ref="AG296:AK296"/>
    <mergeCell ref="F295:W295"/>
    <mergeCell ref="AA295:AE295"/>
    <mergeCell ref="AA296:AE296"/>
    <mergeCell ref="F304:S304"/>
    <mergeCell ref="AG304:AK304"/>
    <mergeCell ref="AG298:AK298"/>
    <mergeCell ref="AA300:AE300"/>
    <mergeCell ref="AA298:AE298"/>
    <mergeCell ref="AM295:AQ295"/>
    <mergeCell ref="AM296:AQ296"/>
    <mergeCell ref="AG295:AK295"/>
    <mergeCell ref="AA284:AE284"/>
    <mergeCell ref="E280:AQ280"/>
    <mergeCell ref="AA285:AE285"/>
    <mergeCell ref="AA283:AE283"/>
    <mergeCell ref="E278:AQ278"/>
    <mergeCell ref="E349:AQ349"/>
    <mergeCell ref="Y358:AD358"/>
    <mergeCell ref="P351:S353"/>
    <mergeCell ref="AM289:AQ289"/>
    <mergeCell ref="F291:W291"/>
    <mergeCell ref="X293:Z293"/>
    <mergeCell ref="F289:W289"/>
    <mergeCell ref="F292:W292"/>
    <mergeCell ref="X291:Z291"/>
    <mergeCell ref="AA292:AE292"/>
    <mergeCell ref="AM293:AQ293"/>
    <mergeCell ref="AG293:AK293"/>
    <mergeCell ref="AE358:AJ358"/>
    <mergeCell ref="Y356:AD356"/>
    <mergeCell ref="AE356:AJ356"/>
    <mergeCell ref="F356:R356"/>
    <mergeCell ref="E348:AQ348"/>
    <mergeCell ref="AG300:AK300"/>
    <mergeCell ref="AA294:AE294"/>
    <mergeCell ref="F302:S302"/>
    <mergeCell ref="AM300:AQ300"/>
    <mergeCell ref="AG341:AK341"/>
    <mergeCell ref="F300:W300"/>
    <mergeCell ref="AG292:AK292"/>
    <mergeCell ref="AM292:AQ292"/>
    <mergeCell ref="AE351:AH353"/>
    <mergeCell ref="AN351:AQ353"/>
    <mergeCell ref="AJ351:AM353"/>
    <mergeCell ref="U351:X353"/>
    <mergeCell ref="Z351:AC353"/>
    <mergeCell ref="S354:X354"/>
    <mergeCell ref="S356:X356"/>
    <mergeCell ref="AN366:AQ366"/>
    <mergeCell ref="AE364:AH364"/>
    <mergeCell ref="AJ366:AM366"/>
    <mergeCell ref="AN362:AQ362"/>
    <mergeCell ref="AN364:AQ364"/>
    <mergeCell ref="F360:O360"/>
    <mergeCell ref="P360:S360"/>
    <mergeCell ref="T360:X360"/>
    <mergeCell ref="Y360:AC360"/>
    <mergeCell ref="AC418:AE418"/>
    <mergeCell ref="AG344:AK344"/>
    <mergeCell ref="F362:O362"/>
    <mergeCell ref="Y362:AD362"/>
    <mergeCell ref="F294:W294"/>
    <mergeCell ref="AC344:AE344"/>
    <mergeCell ref="P364:S364"/>
    <mergeCell ref="P366:S366"/>
    <mergeCell ref="AM344:AQ344"/>
    <mergeCell ref="AN345:AO345"/>
    <mergeCell ref="E346:AQ346"/>
    <mergeCell ref="AM298:AQ298"/>
    <mergeCell ref="F306:S306"/>
    <mergeCell ref="F342:AQ342"/>
    <mergeCell ref="AC341:AE341"/>
    <mergeCell ref="F339:Q339"/>
    <mergeCell ref="AG294:AK294"/>
    <mergeCell ref="AG306:AK306"/>
    <mergeCell ref="AM306:AQ306"/>
    <mergeCell ref="F409:AQ409"/>
    <mergeCell ref="E416:AQ416"/>
    <mergeCell ref="AA306:AE306"/>
    <mergeCell ref="AM341:AQ341"/>
    <mergeCell ref="AG420:AK420"/>
    <mergeCell ref="AG425:AK425"/>
    <mergeCell ref="AG426:AK426"/>
    <mergeCell ref="F423:AA423"/>
    <mergeCell ref="F425:AB425"/>
    <mergeCell ref="F424:AB424"/>
    <mergeCell ref="AG431:AK431"/>
    <mergeCell ref="F366:O366"/>
    <mergeCell ref="F363:O364"/>
    <mergeCell ref="U366:X366"/>
    <mergeCell ref="Z366:AC366"/>
    <mergeCell ref="F354:R354"/>
    <mergeCell ref="F357:R358"/>
    <mergeCell ref="Z364:AC364"/>
    <mergeCell ref="U364:X364"/>
    <mergeCell ref="P362:S362"/>
    <mergeCell ref="T362:X362"/>
    <mergeCell ref="AE366:AH366"/>
    <mergeCell ref="AJ364:AM364"/>
    <mergeCell ref="AE362:AJ362"/>
    <mergeCell ref="AG428:AK428"/>
    <mergeCell ref="AG423:AK423"/>
    <mergeCell ref="AK354:AQ354"/>
    <mergeCell ref="AK359:AQ359"/>
    <mergeCell ref="AK355:AQ355"/>
    <mergeCell ref="AK358:AQ358"/>
    <mergeCell ref="AK356:AQ356"/>
    <mergeCell ref="AE360:AH360"/>
    <mergeCell ref="AN360:AQ360"/>
    <mergeCell ref="AJ360:AM360"/>
    <mergeCell ref="Y354:AD354"/>
    <mergeCell ref="AE354:AJ354"/>
    <mergeCell ref="F437:AB437"/>
    <mergeCell ref="AC437:AE437"/>
    <mergeCell ref="AG437:AK437"/>
    <mergeCell ref="F444:AB444"/>
    <mergeCell ref="F447:AC447"/>
    <mergeCell ref="F445:AB445"/>
    <mergeCell ref="F402:W402"/>
    <mergeCell ref="Z406:AK406"/>
    <mergeCell ref="F410:AQ410"/>
    <mergeCell ref="F407:Q407"/>
    <mergeCell ref="Z407:AK407"/>
    <mergeCell ref="F406:Q406"/>
    <mergeCell ref="AG430:AK430"/>
    <mergeCell ref="F419:AB419"/>
    <mergeCell ref="AC423:AE423"/>
    <mergeCell ref="AG411:AK411"/>
    <mergeCell ref="E414:AQ414"/>
    <mergeCell ref="AC411:AE411"/>
    <mergeCell ref="AG418:AK418"/>
    <mergeCell ref="AM411:AQ411"/>
    <mergeCell ref="AN412:AO412"/>
    <mergeCell ref="E413:AQ413"/>
    <mergeCell ref="E415:AQ415"/>
    <mergeCell ref="AG429:AK429"/>
    <mergeCell ref="AG432:AK432"/>
    <mergeCell ref="AG443:AK443"/>
    <mergeCell ref="F428:AB428"/>
    <mergeCell ref="F429:AB429"/>
    <mergeCell ref="AC429:AE429"/>
    <mergeCell ref="F420:AB420"/>
    <mergeCell ref="F443:AB443"/>
    <mergeCell ref="AC443:AE443"/>
    <mergeCell ref="AG445:AK445"/>
    <mergeCell ref="AG444:AK444"/>
    <mergeCell ref="F492:AQ494"/>
    <mergeCell ref="F474:Q474"/>
    <mergeCell ref="Z474:AK474"/>
    <mergeCell ref="F485:G485"/>
    <mergeCell ref="AG424:AK424"/>
    <mergeCell ref="AC425:AE425"/>
    <mergeCell ref="AG422:AK422"/>
    <mergeCell ref="F430:AB431"/>
    <mergeCell ref="F422:AB422"/>
    <mergeCell ref="F433:AB434"/>
    <mergeCell ref="AC434:AE434"/>
    <mergeCell ref="F432:AB432"/>
    <mergeCell ref="AC432:AE432"/>
    <mergeCell ref="F426:AB426"/>
    <mergeCell ref="AC426:AE426"/>
    <mergeCell ref="F427:AB427"/>
    <mergeCell ref="AC431:AE431"/>
    <mergeCell ref="F448:AB448"/>
    <mergeCell ref="AG455:AK455"/>
    <mergeCell ref="F451:AB451"/>
    <mergeCell ref="F462:AB462"/>
    <mergeCell ref="AG462:AK462"/>
    <mergeCell ref="F449:AB449"/>
    <mergeCell ref="AG448:AK448"/>
    <mergeCell ref="F435:AB435"/>
    <mergeCell ref="AG435:AK435"/>
    <mergeCell ref="AG434:AK434"/>
    <mergeCell ref="AG427:AK427"/>
    <mergeCell ref="F469:W469"/>
    <mergeCell ref="E482:AQ482"/>
    <mergeCell ref="E483:AQ483"/>
    <mergeCell ref="H529:AQ529"/>
    <mergeCell ref="F490:AQ490"/>
    <mergeCell ref="F491:AQ491"/>
    <mergeCell ref="F487:AQ489"/>
    <mergeCell ref="F461:AB461"/>
    <mergeCell ref="AG447:AK447"/>
    <mergeCell ref="AG461:AK461"/>
    <mergeCell ref="AG450:AK450"/>
    <mergeCell ref="F473:Q473"/>
    <mergeCell ref="Z473:AK473"/>
    <mergeCell ref="F450:AB450"/>
    <mergeCell ref="AC450:AE450"/>
    <mergeCell ref="AC452:AE452"/>
    <mergeCell ref="AG451:AK451"/>
    <mergeCell ref="F455:AB455"/>
    <mergeCell ref="AC449:AE449"/>
    <mergeCell ref="AC478:AE478"/>
    <mergeCell ref="F439:AB439"/>
    <mergeCell ref="F459:AB459"/>
    <mergeCell ref="AG459:AK459"/>
    <mergeCell ref="F452:AB452"/>
    <mergeCell ref="F453:AB453"/>
    <mergeCell ref="F508:AQ509"/>
    <mergeCell ref="F545:G545"/>
    <mergeCell ref="F524:AQ527"/>
    <mergeCell ref="H485:AQ485"/>
    <mergeCell ref="F477:AQ477"/>
    <mergeCell ref="AM478:AQ478"/>
    <mergeCell ref="E480:AQ480"/>
    <mergeCell ref="AN479:AO479"/>
    <mergeCell ref="AG439:AK439"/>
    <mergeCell ref="F441:AC441"/>
    <mergeCell ref="AG441:AK441"/>
    <mergeCell ref="F511:AQ518"/>
    <mergeCell ref="F497:G497"/>
    <mergeCell ref="H497:AQ497"/>
    <mergeCell ref="F476:AQ476"/>
    <mergeCell ref="AG453:AK453"/>
    <mergeCell ref="AG449:AK449"/>
    <mergeCell ref="AG452:AK452"/>
    <mergeCell ref="F457:AD457"/>
    <mergeCell ref="AG457:AK457"/>
    <mergeCell ref="AG478:AK478"/>
    <mergeCell ref="E481:AQ481"/>
    <mergeCell ref="F499:G499"/>
    <mergeCell ref="H499:AQ499"/>
    <mergeCell ref="H545:AQ545"/>
    <mergeCell ref="F500:AQ501"/>
    <mergeCell ref="AG460:AK460"/>
    <mergeCell ref="AC561:AG562"/>
    <mergeCell ref="AH561:AL562"/>
    <mergeCell ref="H547:AQ547"/>
    <mergeCell ref="F520:AQ522"/>
    <mergeCell ref="AN539:AO539"/>
    <mergeCell ref="E540:AQ540"/>
    <mergeCell ref="E543:AQ543"/>
    <mergeCell ref="F592:V592"/>
    <mergeCell ref="AC592:AM592"/>
    <mergeCell ref="AM561:AQ562"/>
    <mergeCell ref="F562:Q562"/>
    <mergeCell ref="F503:AQ506"/>
    <mergeCell ref="F591:V591"/>
    <mergeCell ref="AC591:AM591"/>
    <mergeCell ref="F566:AQ568"/>
    <mergeCell ref="F570:AQ570"/>
    <mergeCell ref="F573:AQ574"/>
    <mergeCell ref="F548:AQ548"/>
    <mergeCell ref="G549:AQ550"/>
    <mergeCell ref="G551:AQ551"/>
    <mergeCell ref="E541:AQ541"/>
    <mergeCell ref="F530:AQ534"/>
    <mergeCell ref="E542:AQ542"/>
    <mergeCell ref="F529:G529"/>
    <mergeCell ref="F536:AQ536"/>
    <mergeCell ref="G552:AQ554"/>
    <mergeCell ref="S561:W562"/>
    <mergeCell ref="X561:AB562"/>
    <mergeCell ref="F547:G547"/>
    <mergeCell ref="G555:AQ556"/>
    <mergeCell ref="F558:AQ559"/>
    <mergeCell ref="F596:V596"/>
    <mergeCell ref="AC596:AM596"/>
    <mergeCell ref="F593:V593"/>
    <mergeCell ref="AC593:AM593"/>
    <mergeCell ref="F595:V595"/>
    <mergeCell ref="AC595:AM595"/>
    <mergeCell ref="AC594:AM594"/>
    <mergeCell ref="F594:V594"/>
    <mergeCell ref="H572:AQ572"/>
    <mergeCell ref="AH564:AL564"/>
    <mergeCell ref="AM564:AQ564"/>
    <mergeCell ref="F564:Q564"/>
    <mergeCell ref="S564:W564"/>
    <mergeCell ref="F588:AQ589"/>
    <mergeCell ref="X564:AB564"/>
    <mergeCell ref="AC564:AG564"/>
    <mergeCell ref="F572:G572"/>
    <mergeCell ref="F576:AQ581"/>
    <mergeCell ref="F583:AQ586"/>
    <mergeCell ref="F597:V597"/>
    <mergeCell ref="AC597:AM597"/>
    <mergeCell ref="F600:AQ602"/>
    <mergeCell ref="F604:AQ605"/>
    <mergeCell ref="F606:AQ608"/>
    <mergeCell ref="E618:AQ618"/>
    <mergeCell ref="F598:V598"/>
    <mergeCell ref="AC598:AM598"/>
    <mergeCell ref="F613:AQ615"/>
    <mergeCell ref="AN617:AO617"/>
    <mergeCell ref="E691:AQ691"/>
    <mergeCell ref="AN687:AO687"/>
    <mergeCell ref="F666:AQ669"/>
    <mergeCell ref="G674:AQ674"/>
    <mergeCell ref="E690:AQ690"/>
    <mergeCell ref="F623:G623"/>
    <mergeCell ref="H623:AQ623"/>
    <mergeCell ref="F680:AQ682"/>
    <mergeCell ref="F673:AQ673"/>
    <mergeCell ref="E619:AQ619"/>
    <mergeCell ref="E620:AQ620"/>
    <mergeCell ref="F610:AQ611"/>
    <mergeCell ref="H665:AQ665"/>
    <mergeCell ref="H695:AQ695"/>
    <mergeCell ref="H693:AQ693"/>
    <mergeCell ref="F642:AQ643"/>
    <mergeCell ref="F645:AQ646"/>
    <mergeCell ref="E621:AQ621"/>
    <mergeCell ref="F625:G625"/>
    <mergeCell ref="H625:AQ625"/>
    <mergeCell ref="F626:AQ628"/>
    <mergeCell ref="F630:AQ631"/>
    <mergeCell ref="F670:AQ671"/>
    <mergeCell ref="E688:AQ688"/>
    <mergeCell ref="F648:AQ650"/>
    <mergeCell ref="E689:AQ689"/>
    <mergeCell ref="F693:G693"/>
    <mergeCell ref="F633:AQ635"/>
    <mergeCell ref="F637:G637"/>
    <mergeCell ref="H637:AQ637"/>
    <mergeCell ref="F638:AQ640"/>
    <mergeCell ref="F652:AQ656"/>
    <mergeCell ref="F658:AQ663"/>
    <mergeCell ref="G675:AQ675"/>
    <mergeCell ref="F677:AQ678"/>
    <mergeCell ref="F665:G665"/>
    <mergeCell ref="F740:AQ744"/>
    <mergeCell ref="F713:AQ721"/>
    <mergeCell ref="F732:AQ738"/>
    <mergeCell ref="F695:G695"/>
    <mergeCell ref="H761:AQ761"/>
    <mergeCell ref="F696:AQ698"/>
    <mergeCell ref="F800:AQ803"/>
    <mergeCell ref="F805:AQ806"/>
    <mergeCell ref="F770:AQ771"/>
    <mergeCell ref="F784:AQ784"/>
    <mergeCell ref="AN823:AO823"/>
    <mergeCell ref="F774:AQ777"/>
    <mergeCell ref="F779:AQ782"/>
    <mergeCell ref="G788:AQ792"/>
    <mergeCell ref="F794:AQ797"/>
    <mergeCell ref="F815:G815"/>
    <mergeCell ref="F809:AQ810"/>
    <mergeCell ref="F723:AQ729"/>
    <mergeCell ref="F799:G799"/>
    <mergeCell ref="H799:AQ799"/>
    <mergeCell ref="F700:AQ700"/>
    <mergeCell ref="F702:AQ702"/>
    <mergeCell ref="F703:AQ706"/>
    <mergeCell ref="F773:AQ773"/>
    <mergeCell ref="AN755:AO755"/>
    <mergeCell ref="E756:AQ756"/>
    <mergeCell ref="H763:AQ763"/>
    <mergeCell ref="E757:AQ757"/>
    <mergeCell ref="E758:AQ758"/>
    <mergeCell ref="F763:G763"/>
    <mergeCell ref="F731:AQ731"/>
    <mergeCell ref="F708:AQ711"/>
    <mergeCell ref="G862:AQ862"/>
    <mergeCell ref="H839:AQ839"/>
    <mergeCell ref="F829:G829"/>
    <mergeCell ref="H829:AQ829"/>
    <mergeCell ref="F881:AQ882"/>
    <mergeCell ref="F840:AQ844"/>
    <mergeCell ref="F832:AQ837"/>
    <mergeCell ref="F839:G839"/>
    <mergeCell ref="F854:AQ855"/>
    <mergeCell ref="G864:AQ864"/>
    <mergeCell ref="F858:AQ858"/>
    <mergeCell ref="E827:AQ827"/>
    <mergeCell ref="F857:AQ857"/>
    <mergeCell ref="F816:AQ817"/>
    <mergeCell ref="F764:AQ768"/>
    <mergeCell ref="E759:AQ759"/>
    <mergeCell ref="F761:G761"/>
    <mergeCell ref="F785:AQ786"/>
    <mergeCell ref="G787:AQ787"/>
    <mergeCell ref="E824:AQ824"/>
    <mergeCell ref="F808:G808"/>
    <mergeCell ref="H808:AQ808"/>
    <mergeCell ref="F812:AQ813"/>
    <mergeCell ref="H897:AQ897"/>
    <mergeCell ref="F904:G904"/>
    <mergeCell ref="H815:AQ815"/>
    <mergeCell ref="E893:AQ893"/>
    <mergeCell ref="H904:AQ904"/>
    <mergeCell ref="F846:AQ852"/>
    <mergeCell ref="F831:G831"/>
    <mergeCell ref="H831:AQ831"/>
    <mergeCell ref="F867:AQ867"/>
    <mergeCell ref="F866:AQ866"/>
    <mergeCell ref="H873:AQ873"/>
    <mergeCell ref="F874:AQ876"/>
    <mergeCell ref="F873:G873"/>
    <mergeCell ref="F877:AQ879"/>
    <mergeCell ref="G869:AQ869"/>
    <mergeCell ref="G870:AQ870"/>
    <mergeCell ref="F915:AQ916"/>
    <mergeCell ref="G859:AQ859"/>
    <mergeCell ref="G860:AQ861"/>
    <mergeCell ref="E826:AQ826"/>
    <mergeCell ref="E825:AQ825"/>
    <mergeCell ref="H899:AQ899"/>
    <mergeCell ref="F884:AQ885"/>
    <mergeCell ref="E895:AQ895"/>
    <mergeCell ref="E892:AQ892"/>
    <mergeCell ref="F887:AQ888"/>
    <mergeCell ref="AN891:AO891"/>
    <mergeCell ref="G863:AQ863"/>
    <mergeCell ref="G868:AQ868"/>
    <mergeCell ref="G871:AQ871"/>
    <mergeCell ref="E894:AQ894"/>
    <mergeCell ref="F897:G897"/>
    <mergeCell ref="F918:AQ922"/>
    <mergeCell ref="H914:AQ914"/>
    <mergeCell ref="F899:G899"/>
    <mergeCell ref="F900:AQ902"/>
    <mergeCell ref="F914:G914"/>
    <mergeCell ref="F905:AQ910"/>
    <mergeCell ref="F912:AQ912"/>
    <mergeCell ref="F1006:AQ1009"/>
    <mergeCell ref="F982:AQ983"/>
    <mergeCell ref="F985:G985"/>
    <mergeCell ref="H985:AQ985"/>
    <mergeCell ref="F994:AQ999"/>
    <mergeCell ref="F1004:G1004"/>
    <mergeCell ref="F986:AQ988"/>
    <mergeCell ref="H1004:AQ1004"/>
    <mergeCell ref="F1018:AQ1020"/>
    <mergeCell ref="F1022:AQ1023"/>
    <mergeCell ref="F1011:AQ1012"/>
    <mergeCell ref="AN969:AO969"/>
    <mergeCell ref="F977:G977"/>
    <mergeCell ref="H977:AQ977"/>
    <mergeCell ref="F975:G975"/>
    <mergeCell ref="H975:AQ975"/>
    <mergeCell ref="F978:AQ980"/>
    <mergeCell ref="F1015:AQ1016"/>
    <mergeCell ref="F1014:AQ1014"/>
    <mergeCell ref="F946:AQ947"/>
    <mergeCell ref="E973:AQ973"/>
    <mergeCell ref="F927:AQ928"/>
    <mergeCell ref="E970:AQ970"/>
    <mergeCell ref="E971:AQ971"/>
    <mergeCell ref="E972:AQ972"/>
    <mergeCell ref="F935:AQ938"/>
    <mergeCell ref="F930:AQ933"/>
    <mergeCell ref="F940:AQ944"/>
    <mergeCell ref="F1045:AQ1045"/>
    <mergeCell ref="F924:AQ925"/>
    <mergeCell ref="E1041:AQ1041"/>
    <mergeCell ref="F1043:G1043"/>
    <mergeCell ref="H1043:AQ1043"/>
    <mergeCell ref="F990:G990"/>
    <mergeCell ref="H990:AQ990"/>
    <mergeCell ref="F991:AQ992"/>
    <mergeCell ref="F1025:AQ1028"/>
    <mergeCell ref="F1001:AQ1002"/>
    <mergeCell ref="F1050:AQ1053"/>
    <mergeCell ref="F1055:AQ1056"/>
    <mergeCell ref="F1058:AQ1058"/>
    <mergeCell ref="F1059:AQ1064"/>
    <mergeCell ref="E1040:AQ1040"/>
    <mergeCell ref="F1030:AQ1030"/>
    <mergeCell ref="F1031:AQ1034"/>
    <mergeCell ref="AN1037:AO1037"/>
    <mergeCell ref="E1038:AQ1038"/>
    <mergeCell ref="E1039:AQ1039"/>
    <mergeCell ref="F1046:AQ1048"/>
    <mergeCell ref="F1077:AQ1077"/>
    <mergeCell ref="F1066:G1066"/>
    <mergeCell ref="F1188:G1188"/>
    <mergeCell ref="H1188:AQ1188"/>
    <mergeCell ref="AJ1140:AQ1140"/>
    <mergeCell ref="F1137:AH1137"/>
    <mergeCell ref="AJ1137:AQ1137"/>
    <mergeCell ref="F1126:AQ1126"/>
    <mergeCell ref="H1066:AQ1066"/>
    <mergeCell ref="F1101:AQ1105"/>
    <mergeCell ref="AN1116:AO1116"/>
    <mergeCell ref="F1069:AQ1071"/>
    <mergeCell ref="G1072:AQ1072"/>
    <mergeCell ref="G1073:AQ1073"/>
    <mergeCell ref="G1074:AQ1075"/>
    <mergeCell ref="F1092:AQ1097"/>
    <mergeCell ref="AJ1134:AQ1134"/>
    <mergeCell ref="AJ1135:AQ1135"/>
    <mergeCell ref="F1068:AQ1068"/>
    <mergeCell ref="H1122:AQ1123"/>
    <mergeCell ref="AJ1128:AQ1131"/>
    <mergeCell ref="F1131:AH1131"/>
    <mergeCell ref="F1125:AQ1125"/>
    <mergeCell ref="F1098:AQ1099"/>
    <mergeCell ref="F1080:AQ1088"/>
    <mergeCell ref="F1091:AQ1091"/>
    <mergeCell ref="F1142:AH1142"/>
    <mergeCell ref="AJ1142:AQ1142"/>
    <mergeCell ref="E1182:AQ1182"/>
    <mergeCell ref="E1183:AQ1183"/>
    <mergeCell ref="E1117:AQ1117"/>
    <mergeCell ref="E1118:AQ1118"/>
    <mergeCell ref="E1119:AQ1119"/>
    <mergeCell ref="F1132:AH1133"/>
    <mergeCell ref="E1120:AQ1120"/>
    <mergeCell ref="F1122:G1122"/>
    <mergeCell ref="AM1194:AQ1194"/>
    <mergeCell ref="F1211:Y1211"/>
    <mergeCell ref="F1196:X1196"/>
    <mergeCell ref="F1199:AC1199"/>
    <mergeCell ref="AG1199:AK1199"/>
    <mergeCell ref="F1198:X1198"/>
    <mergeCell ref="AG1196:AK1196"/>
    <mergeCell ref="F1210:Y1210"/>
    <mergeCell ref="AM1198:AQ1198"/>
    <mergeCell ref="AM1196:AQ1196"/>
    <mergeCell ref="AJ1141:AQ1141"/>
    <mergeCell ref="F1079:AQ1079"/>
    <mergeCell ref="E1184:AQ1184"/>
    <mergeCell ref="AJ1133:AQ1133"/>
    <mergeCell ref="AJ1132:AQ1132"/>
    <mergeCell ref="F1136:AH1136"/>
    <mergeCell ref="AJ1136:AQ1136"/>
    <mergeCell ref="F1145:AQ1153"/>
    <mergeCell ref="AN1181:AO1181"/>
    <mergeCell ref="E1185:AQ1185"/>
    <mergeCell ref="F1192:X1192"/>
    <mergeCell ref="AG1192:AK1192"/>
    <mergeCell ref="AM1192:AQ1192"/>
    <mergeCell ref="F1134:AH1135"/>
    <mergeCell ref="AJ1139:AQ1139"/>
    <mergeCell ref="F1140:AH1141"/>
    <mergeCell ref="F1138:AH1139"/>
    <mergeCell ref="AJ1138:AQ1138"/>
    <mergeCell ref="F1190:AQ1190"/>
    <mergeCell ref="AM1195:AQ1195"/>
    <mergeCell ref="AG1210:AK1210"/>
    <mergeCell ref="H1204:AQ1204"/>
    <mergeCell ref="F1194:X1194"/>
    <mergeCell ref="AG1194:AK1194"/>
    <mergeCell ref="F1197:X1197"/>
    <mergeCell ref="AG1197:AK1197"/>
    <mergeCell ref="AM1197:AQ1197"/>
    <mergeCell ref="AM1209:AQ1209"/>
    <mergeCell ref="AG1198:AK1198"/>
    <mergeCell ref="AM1199:AQ1199"/>
    <mergeCell ref="AM1200:AQ1200"/>
    <mergeCell ref="F1214:Y1214"/>
    <mergeCell ref="AG1214:AK1214"/>
    <mergeCell ref="AM1214:AQ1214"/>
    <mergeCell ref="AG1211:AK1211"/>
    <mergeCell ref="F1213:Y1213"/>
    <mergeCell ref="AG1213:AK1213"/>
    <mergeCell ref="AM1213:AQ1213"/>
    <mergeCell ref="AG1212:AK1212"/>
    <mergeCell ref="AM1210:AQ1210"/>
    <mergeCell ref="AG1201:AK1201"/>
    <mergeCell ref="F1195:X1195"/>
    <mergeCell ref="AG1195:AK1195"/>
    <mergeCell ref="AM1201:AQ1201"/>
    <mergeCell ref="F1204:G1204"/>
    <mergeCell ref="F1206:AQ1207"/>
    <mergeCell ref="AG1209:AK1209"/>
    <mergeCell ref="F1200:AB1200"/>
    <mergeCell ref="AG1200:AK1200"/>
    <mergeCell ref="F1193:X1193"/>
    <mergeCell ref="AM1212:AQ1212"/>
    <mergeCell ref="F1221:AQ1222"/>
    <mergeCell ref="AG1223:AK1223"/>
    <mergeCell ref="AM1223:AQ1223"/>
    <mergeCell ref="F1219:G1219"/>
    <mergeCell ref="H1219:AQ1219"/>
    <mergeCell ref="AM1215:AQ1215"/>
    <mergeCell ref="AM1211:AQ1211"/>
    <mergeCell ref="F1212:Y1212"/>
    <mergeCell ref="F1215:Y1215"/>
    <mergeCell ref="AM1224:AQ1224"/>
    <mergeCell ref="F1224:X1224"/>
    <mergeCell ref="AM1216:AQ1216"/>
    <mergeCell ref="AM1227:AQ1227"/>
    <mergeCell ref="AG1228:AK1228"/>
    <mergeCell ref="AG1215:AK1215"/>
    <mergeCell ref="AM1239:AQ1239"/>
    <mergeCell ref="F1225:Y1225"/>
    <mergeCell ref="AG1225:AK1225"/>
    <mergeCell ref="F1237:AQ1238"/>
    <mergeCell ref="F1226:Y1226"/>
    <mergeCell ref="AG1226:AK1226"/>
    <mergeCell ref="F1235:G1235"/>
    <mergeCell ref="AM1230:AQ1230"/>
    <mergeCell ref="AG1239:AK1239"/>
    <mergeCell ref="H1235:AQ1235"/>
    <mergeCell ref="AG1216:AK1216"/>
    <mergeCell ref="F1229:X1229"/>
    <mergeCell ref="AG1229:AK1229"/>
    <mergeCell ref="AM1229:AQ1229"/>
    <mergeCell ref="F1227:X1227"/>
    <mergeCell ref="AM1225:AQ1225"/>
    <mergeCell ref="AG1224:AK1224"/>
    <mergeCell ref="AG1227:AK1227"/>
    <mergeCell ref="AM1226:AQ1226"/>
    <mergeCell ref="AM1228:AQ1228"/>
    <mergeCell ref="F1228:X1228"/>
    <mergeCell ref="F1231:X1231"/>
    <mergeCell ref="AG1232:AK1232"/>
    <mergeCell ref="AM1232:AQ1232"/>
    <mergeCell ref="AG1231:AK1231"/>
    <mergeCell ref="AM1231:AQ1231"/>
    <mergeCell ref="F1230:X1230"/>
    <mergeCell ref="AG1230:AK1230"/>
    <mergeCell ref="AG1242:AK1242"/>
    <mergeCell ref="AM1242:AQ1242"/>
    <mergeCell ref="F1240:Y1240"/>
    <mergeCell ref="F1243:Y1243"/>
    <mergeCell ref="F1244:Y1244"/>
    <mergeCell ref="AG1244:AK1244"/>
    <mergeCell ref="AM1244:AQ1244"/>
    <mergeCell ref="F1241:Y1241"/>
    <mergeCell ref="AM1241:AQ1241"/>
    <mergeCell ref="AG1245:AK1245"/>
    <mergeCell ref="AM1245:AQ1245"/>
    <mergeCell ref="AN1258:AO1258"/>
    <mergeCell ref="F1245:Y1245"/>
    <mergeCell ref="AG1249:AK1249"/>
    <mergeCell ref="F1246:Y1246"/>
    <mergeCell ref="AG1246:AK1246"/>
    <mergeCell ref="AM1248:AQ1248"/>
    <mergeCell ref="AG1248:AK1248"/>
    <mergeCell ref="AG1241:AK1241"/>
    <mergeCell ref="F1286:AQ1287"/>
    <mergeCell ref="AG1301:AK1301"/>
    <mergeCell ref="AM1301:AQ1301"/>
    <mergeCell ref="AM1246:AQ1246"/>
    <mergeCell ref="E1259:AQ1259"/>
    <mergeCell ref="E1262:AQ1262"/>
    <mergeCell ref="F1247:Y1247"/>
    <mergeCell ref="AG1289:AK1289"/>
    <mergeCell ref="AM1292:AQ1292"/>
    <mergeCell ref="AG1247:AK1247"/>
    <mergeCell ref="F1265:H1265"/>
    <mergeCell ref="E1261:AQ1261"/>
    <mergeCell ref="AM1249:AQ1249"/>
    <mergeCell ref="F1277:AO1279"/>
    <mergeCell ref="F1269:AO1274"/>
    <mergeCell ref="AM1247:AQ1247"/>
    <mergeCell ref="I1265:AL1265"/>
    <mergeCell ref="E1260:AQ1260"/>
    <mergeCell ref="F1292:Y1292"/>
    <mergeCell ref="AG1291:AK1291"/>
    <mergeCell ref="AM1291:AQ1291"/>
    <mergeCell ref="AG1292:AK1292"/>
    <mergeCell ref="AM1289:AQ1289"/>
    <mergeCell ref="F1267:AO1267"/>
    <mergeCell ref="F1284:G1284"/>
    <mergeCell ref="H1284:AQ1284"/>
    <mergeCell ref="AM1298:AQ1298"/>
    <mergeCell ref="AM1300:AQ1300"/>
    <mergeCell ref="AM1296:AQ1296"/>
    <mergeCell ref="AG1296:AK1296"/>
    <mergeCell ref="F1290:Y1290"/>
    <mergeCell ref="AG1290:AK1290"/>
    <mergeCell ref="AG1293:AK1293"/>
    <mergeCell ref="AM1293:AQ1293"/>
    <mergeCell ref="AM1290:AQ1290"/>
    <mergeCell ref="F1291:Y1291"/>
    <mergeCell ref="AD1333:AF1339"/>
    <mergeCell ref="X1333:Z1339"/>
    <mergeCell ref="AA1333:AC1339"/>
    <mergeCell ref="AN1323:AO1323"/>
    <mergeCell ref="E1324:AQ1324"/>
    <mergeCell ref="AM1303:AQ1303"/>
    <mergeCell ref="F1305:AQ1305"/>
    <mergeCell ref="F1303:Y1303"/>
    <mergeCell ref="AG1303:AK1303"/>
    <mergeCell ref="F1306:AQ1307"/>
    <mergeCell ref="AG1300:AK1300"/>
    <mergeCell ref="F1297:Y1298"/>
    <mergeCell ref="AG1298:AK1298"/>
    <mergeCell ref="F1299:Y1300"/>
    <mergeCell ref="AA1340:AD1340"/>
    <mergeCell ref="AE1340:AH1340"/>
    <mergeCell ref="F1346:N1346"/>
    <mergeCell ref="R1346:T1346"/>
    <mergeCell ref="U1346:W1346"/>
    <mergeCell ref="X1346:Z1346"/>
    <mergeCell ref="F1331:AQ1331"/>
    <mergeCell ref="F1329:G1329"/>
    <mergeCell ref="AE1341:AH1341"/>
    <mergeCell ref="E1327:AQ1327"/>
    <mergeCell ref="O1340:R1340"/>
    <mergeCell ref="S1340:V1340"/>
    <mergeCell ref="W1340:Z1340"/>
    <mergeCell ref="H1329:AQ1329"/>
    <mergeCell ref="AG1333:AJ1339"/>
    <mergeCell ref="AK1333:AM1339"/>
    <mergeCell ref="E1325:AQ1325"/>
    <mergeCell ref="E1326:AQ1326"/>
    <mergeCell ref="AN1345:AQ1345"/>
    <mergeCell ref="AN1344:AQ1344"/>
    <mergeCell ref="AI1340:AL1340"/>
    <mergeCell ref="F1342:Q1342"/>
    <mergeCell ref="F1344:N1344"/>
    <mergeCell ref="X1345:Z1345"/>
    <mergeCell ref="AA1345:AC1345"/>
    <mergeCell ref="AD1345:AF1345"/>
    <mergeCell ref="F1350:N1350"/>
    <mergeCell ref="R1351:T1351"/>
    <mergeCell ref="U1351:W1351"/>
    <mergeCell ref="U1349:W1349"/>
    <mergeCell ref="R1350:T1350"/>
    <mergeCell ref="F1351:N1351"/>
    <mergeCell ref="U1350:W1350"/>
    <mergeCell ref="AN1333:AQ1339"/>
    <mergeCell ref="R1333:T1339"/>
    <mergeCell ref="U1333:W1339"/>
    <mergeCell ref="R1344:T1344"/>
    <mergeCell ref="U1344:W1344"/>
    <mergeCell ref="AG1344:AJ1344"/>
    <mergeCell ref="AA1344:AC1344"/>
    <mergeCell ref="AK1344:AM1344"/>
    <mergeCell ref="X1344:Z1344"/>
    <mergeCell ref="AD1344:AF1344"/>
    <mergeCell ref="F1347:N1347"/>
    <mergeCell ref="R1347:T1347"/>
    <mergeCell ref="U1347:W1347"/>
    <mergeCell ref="F1348:N1349"/>
    <mergeCell ref="R1349:T1349"/>
    <mergeCell ref="AN1348:AQ1348"/>
    <mergeCell ref="AG1347:AJ1347"/>
    <mergeCell ref="AK1347:AM1347"/>
    <mergeCell ref="AG1349:AJ1349"/>
    <mergeCell ref="AK1349:AM1349"/>
    <mergeCell ref="AK1345:AM1345"/>
    <mergeCell ref="AG1345:AJ1345"/>
    <mergeCell ref="F1345:N1345"/>
    <mergeCell ref="R1345:T1345"/>
    <mergeCell ref="U1345:W1345"/>
    <mergeCell ref="AA1347:AC1347"/>
    <mergeCell ref="AD1347:AF1347"/>
    <mergeCell ref="AG1348:AJ1348"/>
    <mergeCell ref="X1353:Z1353"/>
    <mergeCell ref="AK1357:AM1357"/>
    <mergeCell ref="AD1352:AF1352"/>
    <mergeCell ref="AA1346:AC1346"/>
    <mergeCell ref="F1354:N1354"/>
    <mergeCell ref="R1354:T1354"/>
    <mergeCell ref="U1354:W1354"/>
    <mergeCell ref="X1354:Z1354"/>
    <mergeCell ref="F1352:N1352"/>
    <mergeCell ref="R1352:T1352"/>
    <mergeCell ref="U1352:W1352"/>
    <mergeCell ref="F1353:N1353"/>
    <mergeCell ref="R1353:T1353"/>
    <mergeCell ref="AN1346:AQ1346"/>
    <mergeCell ref="AN1351:AQ1351"/>
    <mergeCell ref="AK1351:AM1351"/>
    <mergeCell ref="AK1348:AM1348"/>
    <mergeCell ref="AG1346:AJ1346"/>
    <mergeCell ref="AD1346:AF1346"/>
    <mergeCell ref="AK1346:AM1346"/>
    <mergeCell ref="AN1347:AQ1347"/>
    <mergeCell ref="X1347:Z1347"/>
    <mergeCell ref="AN1349:AQ1349"/>
    <mergeCell ref="AK1350:AM1350"/>
    <mergeCell ref="X1350:Z1350"/>
    <mergeCell ref="AA1349:AC1349"/>
    <mergeCell ref="AD1349:AF1349"/>
    <mergeCell ref="AD1350:AF1350"/>
    <mergeCell ref="AG1350:AJ1350"/>
    <mergeCell ref="X1349:Z1349"/>
    <mergeCell ref="AD1351:AF1351"/>
    <mergeCell ref="X1351:Z1351"/>
    <mergeCell ref="X1360:Z1360"/>
    <mergeCell ref="AD1358:AF1358"/>
    <mergeCell ref="U1359:W1359"/>
    <mergeCell ref="AG1356:AJ1356"/>
    <mergeCell ref="AA1350:AC1350"/>
    <mergeCell ref="AN1350:AQ1350"/>
    <mergeCell ref="AA1351:AC1351"/>
    <mergeCell ref="AN1354:AQ1354"/>
    <mergeCell ref="AK1352:AM1352"/>
    <mergeCell ref="AN1352:AQ1352"/>
    <mergeCell ref="AK1353:AM1353"/>
    <mergeCell ref="AN1353:AQ1353"/>
    <mergeCell ref="AA1354:AC1354"/>
    <mergeCell ref="AD1354:AF1354"/>
    <mergeCell ref="AG1352:AJ1352"/>
    <mergeCell ref="AA1352:AC1352"/>
    <mergeCell ref="AK1355:AM1355"/>
    <mergeCell ref="AK1354:AM1354"/>
    <mergeCell ref="AD1353:AF1353"/>
    <mergeCell ref="AG1353:AJ1353"/>
    <mergeCell ref="AG1354:AJ1354"/>
    <mergeCell ref="AG1351:AJ1351"/>
    <mergeCell ref="F1358:N1358"/>
    <mergeCell ref="R1358:T1358"/>
    <mergeCell ref="AA1358:AC1358"/>
    <mergeCell ref="AA1359:AC1359"/>
    <mergeCell ref="AK1360:AM1360"/>
    <mergeCell ref="AK1361:AM1361"/>
    <mergeCell ref="X1359:Z1359"/>
    <mergeCell ref="AD1359:AF1359"/>
    <mergeCell ref="AA1360:AC1360"/>
    <mergeCell ref="U1360:W1360"/>
    <mergeCell ref="X1352:Z1352"/>
    <mergeCell ref="AG1355:AJ1355"/>
    <mergeCell ref="U1353:W1353"/>
    <mergeCell ref="X1358:Z1358"/>
    <mergeCell ref="AA1353:AC1353"/>
    <mergeCell ref="F1359:N1359"/>
    <mergeCell ref="R1359:T1359"/>
    <mergeCell ref="R1360:T1360"/>
    <mergeCell ref="AD1360:AF1360"/>
    <mergeCell ref="AG1357:AJ1357"/>
    <mergeCell ref="F1364:N1364"/>
    <mergeCell ref="F1356:O1356"/>
    <mergeCell ref="AK1358:AM1358"/>
    <mergeCell ref="U1358:W1358"/>
    <mergeCell ref="R1364:T1364"/>
    <mergeCell ref="U1364:W1364"/>
    <mergeCell ref="R1362:T1362"/>
    <mergeCell ref="U1362:W1362"/>
    <mergeCell ref="X1362:Z1362"/>
    <mergeCell ref="AA1362:AC1362"/>
    <mergeCell ref="AN1360:AQ1360"/>
    <mergeCell ref="AN1364:AQ1364"/>
    <mergeCell ref="AK1363:AM1363"/>
    <mergeCell ref="AN1363:AQ1363"/>
    <mergeCell ref="AN1362:AQ1362"/>
    <mergeCell ref="AN1361:AQ1361"/>
    <mergeCell ref="X1363:Z1363"/>
    <mergeCell ref="AA1364:AC1364"/>
    <mergeCell ref="AD1364:AF1364"/>
    <mergeCell ref="AK1356:AM1356"/>
    <mergeCell ref="AN1357:AQ1357"/>
    <mergeCell ref="AN1356:AQ1356"/>
    <mergeCell ref="AK1359:AM1359"/>
    <mergeCell ref="AG1359:AJ1359"/>
    <mergeCell ref="AG1358:AJ1358"/>
    <mergeCell ref="F1361:N1362"/>
    <mergeCell ref="AG1361:AJ1361"/>
    <mergeCell ref="F1360:N1360"/>
    <mergeCell ref="AG1360:AJ1360"/>
    <mergeCell ref="AN1359:AQ1359"/>
    <mergeCell ref="AN1358:AQ1358"/>
    <mergeCell ref="AA1363:AC1363"/>
    <mergeCell ref="X1364:Z1364"/>
    <mergeCell ref="AK1370:AM1370"/>
    <mergeCell ref="AG1370:AJ1370"/>
    <mergeCell ref="AN1370:AQ1370"/>
    <mergeCell ref="AG1369:AJ1369"/>
    <mergeCell ref="AK1369:AM1369"/>
    <mergeCell ref="AK1366:AM1366"/>
    <mergeCell ref="AG1367:AJ1367"/>
    <mergeCell ref="AD1362:AF1362"/>
    <mergeCell ref="AG1362:AJ1362"/>
    <mergeCell ref="AG1363:AJ1363"/>
    <mergeCell ref="AK1362:AM1362"/>
    <mergeCell ref="AG1364:AJ1364"/>
    <mergeCell ref="AG1365:AJ1365"/>
    <mergeCell ref="AD1365:AF1365"/>
    <mergeCell ref="AD1363:AF1363"/>
    <mergeCell ref="AG1377:AK1378"/>
    <mergeCell ref="AK1364:AM1364"/>
    <mergeCell ref="AK1368:AM1368"/>
    <mergeCell ref="AN1368:AQ1368"/>
    <mergeCell ref="AA1370:AC1370"/>
    <mergeCell ref="AK1371:AM1371"/>
    <mergeCell ref="AA1371:AC1371"/>
    <mergeCell ref="AD1370:AF1370"/>
    <mergeCell ref="F1370:N1370"/>
    <mergeCell ref="R1370:T1370"/>
    <mergeCell ref="U1370:W1370"/>
    <mergeCell ref="F1365:N1365"/>
    <mergeCell ref="R1365:T1365"/>
    <mergeCell ref="AN1366:AQ1366"/>
    <mergeCell ref="AK1367:AM1367"/>
    <mergeCell ref="AG1366:AJ1366"/>
    <mergeCell ref="F1368:N1368"/>
    <mergeCell ref="AG1368:AJ1368"/>
    <mergeCell ref="AN1369:AQ1369"/>
    <mergeCell ref="U1365:W1365"/>
    <mergeCell ref="X1365:Z1365"/>
    <mergeCell ref="AA1366:AC1366"/>
    <mergeCell ref="AD1366:AF1366"/>
    <mergeCell ref="AN1365:AQ1365"/>
    <mergeCell ref="AK1365:AM1365"/>
    <mergeCell ref="AA1365:AC1365"/>
    <mergeCell ref="F1363:N1363"/>
    <mergeCell ref="R1363:T1363"/>
    <mergeCell ref="U1363:W1363"/>
    <mergeCell ref="X1370:Z1370"/>
    <mergeCell ref="F1366:N1366"/>
    <mergeCell ref="R1366:T1366"/>
    <mergeCell ref="U1366:W1366"/>
    <mergeCell ref="X1366:Z1366"/>
    <mergeCell ref="F1379:Y1379"/>
    <mergeCell ref="F1408:W1408"/>
    <mergeCell ref="AA1398:AE1398"/>
    <mergeCell ref="AA1399:AE1399"/>
    <mergeCell ref="AA1381:AE1381"/>
    <mergeCell ref="F1381:Y1381"/>
    <mergeCell ref="F1397:Q1397"/>
    <mergeCell ref="F1390:G1390"/>
    <mergeCell ref="H1390:AQ1390"/>
    <mergeCell ref="AG1380:AK1380"/>
    <mergeCell ref="AA1408:AE1408"/>
    <mergeCell ref="AA1395:AE1396"/>
    <mergeCell ref="AA1397:AE1397"/>
    <mergeCell ref="AM1399:AQ1399"/>
    <mergeCell ref="AG1395:AK1396"/>
    <mergeCell ref="AM1395:AQ1396"/>
    <mergeCell ref="AM1408:AQ1408"/>
    <mergeCell ref="AN1371:AQ1371"/>
    <mergeCell ref="AG1382:AK1382"/>
    <mergeCell ref="AG1381:AK1381"/>
    <mergeCell ref="AM1381:AQ1381"/>
    <mergeCell ref="AA1377:AE1378"/>
    <mergeCell ref="AA1380:AE1380"/>
    <mergeCell ref="AA1379:AE1379"/>
    <mergeCell ref="AM1382:AQ1382"/>
    <mergeCell ref="AA1382:AE1382"/>
    <mergeCell ref="F1373:AQ1375"/>
    <mergeCell ref="AG1379:AK1379"/>
    <mergeCell ref="AM1379:AQ1379"/>
    <mergeCell ref="F1380:Y1380"/>
    <mergeCell ref="AG1409:AK1409"/>
    <mergeCell ref="F1401:G1401"/>
    <mergeCell ref="H1401:AQ1401"/>
    <mergeCell ref="AM1397:AQ1397"/>
    <mergeCell ref="F1392:AQ1393"/>
    <mergeCell ref="F1398:Q1398"/>
    <mergeCell ref="AG1398:AK1398"/>
    <mergeCell ref="AM1398:AQ1398"/>
    <mergeCell ref="F1384:AQ1387"/>
    <mergeCell ref="R1371:T1371"/>
    <mergeCell ref="U1371:W1371"/>
    <mergeCell ref="X1371:Z1371"/>
    <mergeCell ref="F1371:N1371"/>
    <mergeCell ref="AD1371:AF1371"/>
    <mergeCell ref="AG1371:AJ1371"/>
    <mergeCell ref="AG1399:AK1399"/>
    <mergeCell ref="AG1397:AK1397"/>
    <mergeCell ref="AM1380:AQ1380"/>
    <mergeCell ref="AM1377:AQ1378"/>
    <mergeCell ref="E1416:AQ1416"/>
    <mergeCell ref="E1418:AQ1418"/>
    <mergeCell ref="AN1415:AO1415"/>
    <mergeCell ref="AA1441:AE1442"/>
    <mergeCell ref="AF1441:AJ1442"/>
    <mergeCell ref="AK1441:AQ1442"/>
    <mergeCell ref="M1441:Q1442"/>
    <mergeCell ref="R1441:U1442"/>
    <mergeCell ref="E1417:AQ1417"/>
    <mergeCell ref="F1434:AQ1435"/>
    <mergeCell ref="AM1409:AQ1409"/>
    <mergeCell ref="AA1409:AE1409"/>
    <mergeCell ref="F1403:AQ1404"/>
    <mergeCell ref="AG1406:AK1407"/>
    <mergeCell ref="AM1406:AQ1407"/>
    <mergeCell ref="AA1406:AE1407"/>
    <mergeCell ref="AG1408:AK1408"/>
    <mergeCell ref="E1419:AQ1419"/>
    <mergeCell ref="F1432:AQ1432"/>
    <mergeCell ref="F1428:T1428"/>
    <mergeCell ref="AF1428:AM1428"/>
    <mergeCell ref="AF1426:AM1427"/>
    <mergeCell ref="AN1428:AQ1428"/>
    <mergeCell ref="AF1430:AM1430"/>
    <mergeCell ref="F1422:G1422"/>
    <mergeCell ref="H1422:AF1422"/>
    <mergeCell ref="AN1430:AQ1430"/>
    <mergeCell ref="F1424:AQ1424"/>
    <mergeCell ref="AN1426:AQ1427"/>
    <mergeCell ref="F1427:R1427"/>
    <mergeCell ref="AF1429:AM1429"/>
    <mergeCell ref="AN1429:AQ1429"/>
    <mergeCell ref="F1429:R1429"/>
    <mergeCell ref="AK1475:AQ1476"/>
    <mergeCell ref="F1466:M1467"/>
    <mergeCell ref="N1466:S1467"/>
    <mergeCell ref="T1466:X1467"/>
    <mergeCell ref="Y1466:AD1467"/>
    <mergeCell ref="AK1468:AQ1468"/>
    <mergeCell ref="F1470:AQ1471"/>
    <mergeCell ref="F1473:M1474"/>
    <mergeCell ref="N1473:S1474"/>
    <mergeCell ref="AK1473:AQ1474"/>
    <mergeCell ref="V1441:Z1442"/>
    <mergeCell ref="F1438:AQ1439"/>
    <mergeCell ref="F1441:L1442"/>
    <mergeCell ref="AK1445:AQ1446"/>
    <mergeCell ref="F1445:L1446"/>
    <mergeCell ref="M1445:Q1446"/>
    <mergeCell ref="R1445:U1446"/>
    <mergeCell ref="V1445:Z1446"/>
    <mergeCell ref="AA1445:AE1446"/>
    <mergeCell ref="AK1443:AQ1444"/>
    <mergeCell ref="AA1456:AE1457"/>
    <mergeCell ref="AG1456:AK1457"/>
    <mergeCell ref="AM1456:AQ1457"/>
    <mergeCell ref="AF1445:AJ1446"/>
    <mergeCell ref="F1449:AQ1450"/>
    <mergeCell ref="F1451:G1451"/>
    <mergeCell ref="F1453:AQ1454"/>
    <mergeCell ref="H1451:AQ1451"/>
    <mergeCell ref="AK1447:AQ1447"/>
    <mergeCell ref="AF1447:AJ1447"/>
    <mergeCell ref="F1443:L1444"/>
    <mergeCell ref="M1443:Q1444"/>
    <mergeCell ref="AA1443:AE1444"/>
    <mergeCell ref="AF1443:AJ1444"/>
    <mergeCell ref="R1443:U1444"/>
    <mergeCell ref="V1443:Z1444"/>
    <mergeCell ref="AK1479:AQ1479"/>
    <mergeCell ref="F1481:AQ1482"/>
    <mergeCell ref="T1484:X1485"/>
    <mergeCell ref="Y1477:AD1478"/>
    <mergeCell ref="AE1484:AJ1485"/>
    <mergeCell ref="AK1484:AQ1485"/>
    <mergeCell ref="AK1477:AQ1478"/>
    <mergeCell ref="T1477:X1478"/>
    <mergeCell ref="F1458:Y1458"/>
    <mergeCell ref="AA1458:AE1458"/>
    <mergeCell ref="F1475:M1476"/>
    <mergeCell ref="N1475:S1476"/>
    <mergeCell ref="T1475:X1476"/>
    <mergeCell ref="F1461:AQ1462"/>
    <mergeCell ref="F1464:M1465"/>
    <mergeCell ref="N1464:S1465"/>
    <mergeCell ref="T1464:X1465"/>
    <mergeCell ref="Y1464:AD1465"/>
    <mergeCell ref="T1473:X1474"/>
    <mergeCell ref="AM1458:AQ1458"/>
    <mergeCell ref="AE1466:AJ1467"/>
    <mergeCell ref="AK1466:AQ1467"/>
    <mergeCell ref="AA1459:AE1459"/>
    <mergeCell ref="AM1459:AQ1459"/>
    <mergeCell ref="AG1459:AK1459"/>
    <mergeCell ref="AE1464:AJ1465"/>
    <mergeCell ref="AK1464:AQ1465"/>
    <mergeCell ref="AG1458:AK1458"/>
    <mergeCell ref="Y1473:AD1474"/>
    <mergeCell ref="Y1475:AD1476"/>
    <mergeCell ref="Y1484:AD1485"/>
    <mergeCell ref="AE1477:AJ1478"/>
    <mergeCell ref="AE1475:AJ1476"/>
    <mergeCell ref="AE1473:AJ1474"/>
    <mergeCell ref="F1503:Y1503"/>
    <mergeCell ref="AA1512:AE1513"/>
    <mergeCell ref="AA1514:AE1514"/>
    <mergeCell ref="AA1515:AE1515"/>
    <mergeCell ref="AA1503:AE1503"/>
    <mergeCell ref="F1507:G1507"/>
    <mergeCell ref="F1509:AQ1510"/>
    <mergeCell ref="AG1512:AK1513"/>
    <mergeCell ref="AM1512:AQ1513"/>
    <mergeCell ref="AA1504:AE1504"/>
    <mergeCell ref="AG1503:AK1503"/>
    <mergeCell ref="F1477:M1478"/>
    <mergeCell ref="N1477:S1478"/>
    <mergeCell ref="AE1486:AJ1487"/>
    <mergeCell ref="AK1486:AQ1487"/>
    <mergeCell ref="AK1490:AQ1490"/>
    <mergeCell ref="F1492:AQ1493"/>
    <mergeCell ref="F1496:G1496"/>
    <mergeCell ref="H1496:AQ1496"/>
    <mergeCell ref="AM1503:AQ1503"/>
    <mergeCell ref="Y1488:AD1489"/>
    <mergeCell ref="AK1488:AQ1489"/>
    <mergeCell ref="F1488:M1489"/>
    <mergeCell ref="N1488:S1489"/>
    <mergeCell ref="T1486:X1487"/>
    <mergeCell ref="Y1486:AD1487"/>
    <mergeCell ref="F1486:M1487"/>
    <mergeCell ref="N1486:S1487"/>
    <mergeCell ref="F1559:AQ1559"/>
    <mergeCell ref="F1562:G1562"/>
    <mergeCell ref="F1498:AQ1499"/>
    <mergeCell ref="AG1501:AK1502"/>
    <mergeCell ref="F1484:M1485"/>
    <mergeCell ref="N1484:S1485"/>
    <mergeCell ref="T1488:X1489"/>
    <mergeCell ref="AA1501:AE1502"/>
    <mergeCell ref="AM1501:AQ1502"/>
    <mergeCell ref="AE1488:AJ1489"/>
    <mergeCell ref="F1588:AQ1590"/>
    <mergeCell ref="F1574:AQ1576"/>
    <mergeCell ref="F1579:G1579"/>
    <mergeCell ref="F1592:AQ1593"/>
    <mergeCell ref="H1579:AQ1579"/>
    <mergeCell ref="H1562:AQ1562"/>
    <mergeCell ref="F1514:W1514"/>
    <mergeCell ref="AM1514:AQ1514"/>
    <mergeCell ref="AM1515:AQ1515"/>
    <mergeCell ref="AA1516:AE1516"/>
    <mergeCell ref="AG1514:AK1514"/>
    <mergeCell ref="F1528:AQ1535"/>
    <mergeCell ref="F1546:AQ1546"/>
    <mergeCell ref="F1555:AQ1555"/>
    <mergeCell ref="F1569:AQ1571"/>
    <mergeCell ref="E1540:AQ1540"/>
    <mergeCell ref="F1515:W1515"/>
    <mergeCell ref="AG1515:AK1515"/>
    <mergeCell ref="E1541:AQ1541"/>
    <mergeCell ref="AN1539:AO1539"/>
    <mergeCell ref="F1527:AQ1527"/>
    <mergeCell ref="AG1504:AK1504"/>
    <mergeCell ref="AM1504:AQ1504"/>
    <mergeCell ref="H1507:AQ1507"/>
    <mergeCell ref="E1542:AQ1542"/>
    <mergeCell ref="F1519:G1519"/>
    <mergeCell ref="H1519:AQ1519"/>
    <mergeCell ref="AG1516:AK1516"/>
    <mergeCell ref="AM1516:AQ1516"/>
    <mergeCell ref="F1521:AQ1521"/>
    <mergeCell ref="F1522:AQ1525"/>
    <mergeCell ref="H1616:AQ1616"/>
    <mergeCell ref="F1564:AQ1567"/>
    <mergeCell ref="F1547:AQ1553"/>
    <mergeCell ref="F1556:AQ1557"/>
    <mergeCell ref="F1573:AQ1573"/>
    <mergeCell ref="F1581:AQ1585"/>
    <mergeCell ref="E1611:AQ1611"/>
    <mergeCell ref="F1598:AQ1598"/>
    <mergeCell ref="AN1607:AO1607"/>
    <mergeCell ref="F1595:AQ1596"/>
    <mergeCell ref="E1543:AQ1543"/>
    <mergeCell ref="F1587:AQ1587"/>
    <mergeCell ref="AF1661:AI1661"/>
    <mergeCell ref="AN1664:AQ1664"/>
    <mergeCell ref="AA1623:AE1623"/>
    <mergeCell ref="AB1659:AE1660"/>
    <mergeCell ref="AF1659:AI1660"/>
    <mergeCell ref="AJ1659:AM1660"/>
    <mergeCell ref="AG1627:AK1627"/>
    <mergeCell ref="AB1662:AE1662"/>
    <mergeCell ref="F1618:AQ1618"/>
    <mergeCell ref="E1612:AQ1612"/>
    <mergeCell ref="E1613:AQ1613"/>
    <mergeCell ref="E1614:AQ1614"/>
    <mergeCell ref="F1616:G1616"/>
    <mergeCell ref="AG1620:AK1621"/>
    <mergeCell ref="AM1620:AQ1621"/>
    <mergeCell ref="F1636:AQ1636"/>
    <mergeCell ref="F1632:AQ1634"/>
    <mergeCell ref="AA1620:AE1621"/>
    <mergeCell ref="AG1625:AK1625"/>
    <mergeCell ref="F1627:X1627"/>
    <mergeCell ref="AA1627:AE1627"/>
    <mergeCell ref="AA1622:AE1622"/>
    <mergeCell ref="AG1622:AK1622"/>
    <mergeCell ref="AJ1661:AM1661"/>
    <mergeCell ref="AB1661:AE1661"/>
    <mergeCell ref="AN1659:AQ1660"/>
    <mergeCell ref="F1661:V1661"/>
    <mergeCell ref="F1625:X1625"/>
    <mergeCell ref="AA1625:AE1625"/>
    <mergeCell ref="AG1623:AK1623"/>
    <mergeCell ref="F1623:X1623"/>
    <mergeCell ref="AF1666:AI1666"/>
    <mergeCell ref="AF1667:AI1667"/>
    <mergeCell ref="AF1669:AI1669"/>
    <mergeCell ref="X1669:AA1669"/>
    <mergeCell ref="AB1669:AE1669"/>
    <mergeCell ref="AN1676:AO1676"/>
    <mergeCell ref="AN1670:AQ1670"/>
    <mergeCell ref="F1670:S1670"/>
    <mergeCell ref="AN1662:AQ1662"/>
    <mergeCell ref="AM1622:AQ1622"/>
    <mergeCell ref="F1622:X1622"/>
    <mergeCell ref="AM1627:AQ1627"/>
    <mergeCell ref="AM1625:AQ1625"/>
    <mergeCell ref="AM1623:AQ1623"/>
    <mergeCell ref="AG1629:AK1629"/>
    <mergeCell ref="F1652:AQ1652"/>
    <mergeCell ref="F1631:AQ1631"/>
    <mergeCell ref="F1646:AQ1649"/>
    <mergeCell ref="F1637:AQ1638"/>
    <mergeCell ref="AM1629:AQ1629"/>
    <mergeCell ref="F1629:X1629"/>
    <mergeCell ref="AA1629:AE1629"/>
    <mergeCell ref="F1642:AQ1643"/>
    <mergeCell ref="AN1666:AQ1666"/>
    <mergeCell ref="AJ1667:AM1667"/>
    <mergeCell ref="AN1667:AQ1667"/>
    <mergeCell ref="AN1665:AQ1665"/>
    <mergeCell ref="AJ1666:AM1666"/>
    <mergeCell ref="F1641:AQ1641"/>
    <mergeCell ref="F1653:AQ1654"/>
    <mergeCell ref="F1656:AQ1657"/>
    <mergeCell ref="F1662:V1662"/>
    <mergeCell ref="E1680:AQ1680"/>
    <mergeCell ref="AM1694:AQ1694"/>
    <mergeCell ref="F1688:AQ1690"/>
    <mergeCell ref="AM1692:AQ1693"/>
    <mergeCell ref="F1683:AQ1686"/>
    <mergeCell ref="F1668:V1668"/>
    <mergeCell ref="X1668:AA1668"/>
    <mergeCell ref="AB1668:AE1668"/>
    <mergeCell ref="AF1662:AI1662"/>
    <mergeCell ref="AJ1662:AM1662"/>
    <mergeCell ref="AN1661:AQ1661"/>
    <mergeCell ref="AF1665:AI1665"/>
    <mergeCell ref="F1666:V1666"/>
    <mergeCell ref="F1664:P1664"/>
    <mergeCell ref="AJ1665:AM1665"/>
    <mergeCell ref="AJ1664:AM1664"/>
    <mergeCell ref="X1665:AA1665"/>
    <mergeCell ref="AB1665:AE1665"/>
    <mergeCell ref="AB1664:AE1664"/>
    <mergeCell ref="AF1664:AI1664"/>
    <mergeCell ref="AJ1669:AM1669"/>
    <mergeCell ref="E1679:AQ1679"/>
    <mergeCell ref="AN1663:AQ1663"/>
    <mergeCell ref="AF1670:AI1670"/>
    <mergeCell ref="AF1668:AI1668"/>
    <mergeCell ref="AJ1668:AM1668"/>
    <mergeCell ref="AN1668:AQ1668"/>
    <mergeCell ref="AN1669:AQ1669"/>
    <mergeCell ref="AJ1663:AM1663"/>
    <mergeCell ref="AB1667:AE1667"/>
    <mergeCell ref="X1666:AA1666"/>
    <mergeCell ref="AB1666:AE1666"/>
    <mergeCell ref="F1704:R1704"/>
    <mergeCell ref="V1704:AB1704"/>
    <mergeCell ref="AG1694:AK1694"/>
    <mergeCell ref="AG1692:AK1693"/>
    <mergeCell ref="V1700:AB1700"/>
    <mergeCell ref="AM1709:AQ1709"/>
    <mergeCell ref="F1703:R1703"/>
    <mergeCell ref="V1703:AB1703"/>
    <mergeCell ref="X1670:AA1670"/>
    <mergeCell ref="E1677:AQ1677"/>
    <mergeCell ref="AB1670:AE1670"/>
    <mergeCell ref="AJ1670:AM1670"/>
    <mergeCell ref="AJ1672:AM1672"/>
    <mergeCell ref="F1663:U1663"/>
    <mergeCell ref="AB1663:AE1663"/>
    <mergeCell ref="AF1663:AI1663"/>
    <mergeCell ref="F1667:V1667"/>
    <mergeCell ref="X1667:AA1667"/>
    <mergeCell ref="F1682:AQ1682"/>
    <mergeCell ref="X1672:AA1672"/>
    <mergeCell ref="AB1672:AE1672"/>
    <mergeCell ref="AN1672:AQ1672"/>
    <mergeCell ref="AF1672:AI1672"/>
    <mergeCell ref="V1702:AB1702"/>
    <mergeCell ref="F1705:R1705"/>
    <mergeCell ref="AM1696:AQ1696"/>
    <mergeCell ref="F1695:W1695"/>
    <mergeCell ref="F1696:W1696"/>
    <mergeCell ref="AG1696:AK1696"/>
    <mergeCell ref="E1678:AQ1678"/>
    <mergeCell ref="AG1695:AK1695"/>
    <mergeCell ref="AM1695:AQ1695"/>
    <mergeCell ref="F1698:AQ1698"/>
    <mergeCell ref="F1700:R1700"/>
    <mergeCell ref="F1712:Y1712"/>
    <mergeCell ref="AG1712:AK1712"/>
    <mergeCell ref="AG1709:AK1709"/>
    <mergeCell ref="F1707:AQ1707"/>
    <mergeCell ref="AA1710:AE1710"/>
    <mergeCell ref="AA1712:AE1712"/>
    <mergeCell ref="F1669:V1669"/>
    <mergeCell ref="V1705:AB1705"/>
    <mergeCell ref="F1672:S1672"/>
    <mergeCell ref="F1702:R1702"/>
    <mergeCell ref="V1701:AB1701"/>
    <mergeCell ref="F1701:R1701"/>
    <mergeCell ref="F1694:W1694"/>
    <mergeCell ref="AN1745:AO1745"/>
    <mergeCell ref="F1715:AQ1715"/>
    <mergeCell ref="F1717:G1717"/>
    <mergeCell ref="H1717:AQ1717"/>
    <mergeCell ref="F1719:AQ1725"/>
    <mergeCell ref="F1727:G1727"/>
    <mergeCell ref="H1727:AQ1727"/>
    <mergeCell ref="F1729:AQ1731"/>
    <mergeCell ref="F1733:AQ1733"/>
    <mergeCell ref="F1714:Y1714"/>
    <mergeCell ref="AA1709:AE1709"/>
    <mergeCell ref="AG1714:AK1714"/>
    <mergeCell ref="AM1714:AQ1714"/>
    <mergeCell ref="F1710:Y1710"/>
    <mergeCell ref="AG1710:AK1710"/>
    <mergeCell ref="AM1710:AQ1710"/>
    <mergeCell ref="AM1712:AQ1712"/>
  </mergeCells>
  <phoneticPr fontId="69" type="noConversion"/>
  <pageMargins left="0.70866141732283472" right="0.51181102362204722" top="0.35433070866141736" bottom="0.35433070866141736" header="0.31496062992125984" footer="0.31496062992125984"/>
  <pageSetup paperSize="9" scale="94" orientation="portrait" r:id="rId1"/>
  <rowBreaks count="16" manualBreakCount="16">
    <brk id="206" min="4" max="42" man="1"/>
    <brk id="276" min="4" max="42" man="1"/>
    <brk id="345" min="4" max="42" man="1"/>
    <brk id="412" min="4" max="42" man="1"/>
    <brk id="479" min="4" max="42" man="1"/>
    <brk id="539" min="4" max="42" man="1"/>
    <brk id="617" min="4" max="42" man="1"/>
    <brk id="687" min="4" max="42" man="1"/>
    <brk id="755" min="4" max="42" man="1"/>
    <brk id="823" min="4" max="42" man="1"/>
    <brk id="891" min="4" max="42" man="1"/>
    <brk id="969" min="4" max="42" man="1"/>
    <brk id="1037" min="4" max="42" man="1"/>
    <brk id="1116" min="4" max="42" man="1"/>
    <brk id="1181" min="4" max="42" man="1"/>
    <brk id="1323" min="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FS USD (ua)</vt:lpstr>
      <vt:lpstr>'FS USD (ua)'!Область_печати</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2018-04-11T14:43:51Z</cp:lastPrinted>
  <dcterms:created xsi:type="dcterms:W3CDTF">2015-04-14T11:44:46Z</dcterms:created>
  <dcterms:modified xsi:type="dcterms:W3CDTF">2018-04-30T07:23:22Z</dcterms:modified>
</cp:coreProperties>
</file>